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0700" activeTab="11"/>
  </bookViews>
  <sheets>
    <sheet name="DEC 2017" sheetId="1" r:id="rId1"/>
    <sheet name="NOV 2017" sheetId="2" r:id="rId2"/>
    <sheet name="OCT 2017" sheetId="3" r:id="rId3"/>
    <sheet name="SEP 2017" sheetId="4" r:id="rId4"/>
    <sheet name="AUG 2017" sheetId="5" r:id="rId5"/>
    <sheet name="JULY 2017" sheetId="6" r:id="rId6"/>
    <sheet name="JUNE 2017" sheetId="7" r:id="rId7"/>
    <sheet name="MAY 2017" sheetId="8" r:id="rId8"/>
    <sheet name="APRIL 2017" sheetId="9" r:id="rId9"/>
    <sheet name="MARCH 2017" sheetId="10" r:id="rId10"/>
    <sheet name="FEB 2017" sheetId="11" r:id="rId11"/>
    <sheet name="JAN 2017" sheetId="12" r:id="rId12"/>
  </sheets>
  <definedNames/>
  <calcPr fullCalcOnLoad="1"/>
</workbook>
</file>

<file path=xl/sharedStrings.xml><?xml version="1.0" encoding="utf-8"?>
<sst xmlns="http://schemas.openxmlformats.org/spreadsheetml/2006/main" count="1267" uniqueCount="65">
  <si>
    <t>Average Miles for 700 series</t>
  </si>
  <si>
    <t>Average Miles for 500 series</t>
  </si>
  <si>
    <t>Date prepared:</t>
  </si>
  <si>
    <t>Average Miles for 400 series (Hybrids)</t>
  </si>
  <si>
    <t>Report prepared by :</t>
  </si>
  <si>
    <t>Monthly Hours of Availability Per Bus:</t>
  </si>
  <si>
    <t>NOTES:</t>
  </si>
  <si>
    <t>TOTALS FOR FLEET :</t>
  </si>
  <si>
    <t>B305/70R22.5</t>
  </si>
  <si>
    <t>Size</t>
  </si>
  <si>
    <t>Quant.</t>
  </si>
  <si>
    <t>MPG</t>
  </si>
  <si>
    <t>Gallons</t>
  </si>
  <si>
    <t>Break-   downs</t>
  </si>
  <si>
    <t>% in Svc</t>
  </si>
  <si>
    <t>Down-time</t>
  </si>
  <si>
    <t>In Service</t>
  </si>
  <si>
    <t>Total</t>
  </si>
  <si>
    <t>Ending</t>
  </si>
  <si>
    <t>Beginning</t>
  </si>
  <si>
    <t>UNIT #</t>
  </si>
  <si>
    <t>TIRE USAGE</t>
  </si>
  <si>
    <t>FUEL USAGE</t>
  </si>
  <si>
    <t>MILEAGE</t>
  </si>
  <si>
    <t xml:space="preserve"> </t>
  </si>
  <si>
    <t>Month of :</t>
  </si>
  <si>
    <t>Monthly Core Fleet Utilization Report</t>
  </si>
  <si>
    <t>M-1</t>
  </si>
  <si>
    <t>M-2</t>
  </si>
  <si>
    <t>C-1</t>
  </si>
  <si>
    <t>C-2</t>
  </si>
  <si>
    <t xml:space="preserve">                                        AVAILABILITY</t>
  </si>
  <si>
    <t>265/70R17</t>
  </si>
  <si>
    <t>245/70R17</t>
  </si>
  <si>
    <t>R297/12R22.5</t>
  </si>
  <si>
    <t>C-3</t>
  </si>
  <si>
    <t>C-4</t>
  </si>
  <si>
    <t>Keolis Transit America</t>
  </si>
  <si>
    <t>245/75R16</t>
  </si>
  <si>
    <t>M-3</t>
  </si>
  <si>
    <t>C-5</t>
  </si>
  <si>
    <t>SHAD BRECKEL</t>
  </si>
  <si>
    <t>215/75R17.5</t>
  </si>
  <si>
    <t>New Tire Qty</t>
  </si>
  <si>
    <t>NA</t>
  </si>
  <si>
    <t>FRONT--R297/12R22.5 / REAR 9.5R17.5</t>
  </si>
  <si>
    <t>205/75R14</t>
  </si>
  <si>
    <t>5.154</t>
  </si>
  <si>
    <t>16.49</t>
  </si>
  <si>
    <t>205/70R14</t>
  </si>
  <si>
    <t>14.95</t>
  </si>
  <si>
    <t>225/70R19.5</t>
  </si>
  <si>
    <t>P235/70R16</t>
  </si>
  <si>
    <t>M-4</t>
  </si>
  <si>
    <t>ST205/70R14</t>
  </si>
  <si>
    <t>255/70R22.5</t>
  </si>
  <si>
    <t>245/70R19.5</t>
  </si>
  <si>
    <t>Average Miles for 200 Series (Emp Shuttle)</t>
  </si>
  <si>
    <t>Average Miles For Trams</t>
  </si>
  <si>
    <t>Average Hours of Availability Per Bus:</t>
  </si>
  <si>
    <t>Miles Between Breakdowns</t>
  </si>
  <si>
    <t>225/65R17</t>
  </si>
  <si>
    <t>Shad Breckel</t>
  </si>
  <si>
    <t>M-5</t>
  </si>
  <si>
    <t>LT225/75R16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</si>
</sst>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-yy"/>
    <numFmt numFmtId="167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Continuous"/>
      <protection locked="0"/>
    </xf>
    <xf numFmtId="15" fontId="0" fillId="0" borderId="10" xfId="0" applyNumberForma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165" fontId="0" fillId="34" borderId="13" xfId="0" applyNumberFormat="1" applyFill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 horizontal="center"/>
      <protection locked="0"/>
    </xf>
    <xf numFmtId="38" fontId="0" fillId="34" borderId="13" xfId="0" applyNumberForma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/>
    </xf>
    <xf numFmtId="0" fontId="0" fillId="36" borderId="16" xfId="0" applyFill="1" applyBorder="1" applyAlignment="1" applyProtection="1">
      <alignment horizontal="center"/>
      <protection/>
    </xf>
    <xf numFmtId="49" fontId="0" fillId="37" borderId="15" xfId="0" applyNumberFormat="1" applyFill="1" applyBorder="1" applyAlignment="1" applyProtection="1">
      <alignment horizontal="center"/>
      <protection/>
    </xf>
    <xf numFmtId="49" fontId="0" fillId="37" borderId="16" xfId="0" applyNumberFormat="1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 wrapText="1"/>
      <protection/>
    </xf>
    <xf numFmtId="0" fontId="0" fillId="35" borderId="17" xfId="0" applyFill="1" applyBorder="1" applyAlignment="1" applyProtection="1">
      <alignment horizontal="center"/>
      <protection/>
    </xf>
    <xf numFmtId="1" fontId="0" fillId="35" borderId="17" xfId="0" applyNumberFormat="1" applyFill="1" applyBorder="1" applyAlignment="1" applyProtection="1">
      <alignment horizontal="center" wrapText="1"/>
      <protection/>
    </xf>
    <xf numFmtId="1" fontId="4" fillId="35" borderId="16" xfId="0" applyNumberFormat="1" applyFont="1" applyFill="1" applyBorder="1" applyAlignment="1" applyProtection="1">
      <alignment horizontal="center" wrapText="1"/>
      <protection/>
    </xf>
    <xf numFmtId="0" fontId="0" fillId="37" borderId="15" xfId="0" applyFill="1" applyBorder="1" applyAlignment="1" applyProtection="1">
      <alignment horizontal="center"/>
      <protection/>
    </xf>
    <xf numFmtId="0" fontId="0" fillId="37" borderId="17" xfId="0" applyFill="1" applyBorder="1" applyAlignment="1" applyProtection="1">
      <alignment horizontal="center"/>
      <protection/>
    </xf>
    <xf numFmtId="0" fontId="0" fillId="37" borderId="16" xfId="0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6" borderId="18" xfId="0" applyFont="1" applyFill="1" applyBorder="1" applyAlignment="1" applyProtection="1">
      <alignment horizontal="centerContinuous"/>
      <protection/>
    </xf>
    <xf numFmtId="0" fontId="2" fillId="36" borderId="19" xfId="0" applyFont="1" applyFill="1" applyBorder="1" applyAlignment="1" applyProtection="1">
      <alignment horizontal="centerContinuous"/>
      <protection/>
    </xf>
    <xf numFmtId="49" fontId="2" fillId="37" borderId="18" xfId="0" applyNumberFormat="1" applyFont="1" applyFill="1" applyBorder="1" applyAlignment="1" applyProtection="1">
      <alignment horizontal="centerContinuous"/>
      <protection/>
    </xf>
    <xf numFmtId="49" fontId="2" fillId="37" borderId="19" xfId="0" applyNumberFormat="1" applyFont="1" applyFill="1" applyBorder="1" applyAlignment="1" applyProtection="1">
      <alignment horizontal="centerContinuous"/>
      <protection/>
    </xf>
    <xf numFmtId="0" fontId="2" fillId="35" borderId="18" xfId="0" applyFont="1" applyFill="1" applyBorder="1" applyAlignment="1" applyProtection="1">
      <alignment horizontal="centerContinuous"/>
      <protection/>
    </xf>
    <xf numFmtId="0" fontId="2" fillId="35" borderId="20" xfId="0" applyFont="1" applyFill="1" applyBorder="1" applyAlignment="1" applyProtection="1">
      <alignment horizontal="centerContinuous"/>
      <protection/>
    </xf>
    <xf numFmtId="0" fontId="2" fillId="37" borderId="18" xfId="0" applyFont="1" applyFill="1" applyBorder="1" applyAlignment="1" applyProtection="1">
      <alignment horizontal="centerContinuous"/>
      <protection/>
    </xf>
    <xf numFmtId="0" fontId="2" fillId="37" borderId="20" xfId="0" applyFont="1" applyFill="1" applyBorder="1" applyAlignment="1" applyProtection="1">
      <alignment horizontal="centerContinuous"/>
      <protection/>
    </xf>
    <xf numFmtId="0" fontId="2" fillId="37" borderId="19" xfId="0" applyFont="1" applyFill="1" applyBorder="1" applyAlignment="1" applyProtection="1">
      <alignment horizontal="centerContinuous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38" fontId="0" fillId="0" borderId="0" xfId="0" applyNumberFormat="1" applyAlignment="1" applyProtection="1">
      <alignment/>
      <protection locked="0"/>
    </xf>
    <xf numFmtId="3" fontId="2" fillId="38" borderId="21" xfId="0" applyNumberFormat="1" applyFont="1" applyFill="1" applyBorder="1" applyAlignment="1" applyProtection="1">
      <alignment horizontal="center"/>
      <protection/>
    </xf>
    <xf numFmtId="0" fontId="25" fillId="39" borderId="14" xfId="0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5" fillId="39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35" borderId="23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1" fontId="2" fillId="35" borderId="2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38" fontId="0" fillId="18" borderId="23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2" fillId="35" borderId="19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 locked="0"/>
    </xf>
    <xf numFmtId="0" fontId="0" fillId="0" borderId="14" xfId="0" applyFill="1" applyBorder="1" applyAlignment="1">
      <alignment/>
    </xf>
    <xf numFmtId="0" fontId="25" fillId="0" borderId="14" xfId="0" applyFont="1" applyBorder="1" applyAlignment="1">
      <alignment/>
    </xf>
    <xf numFmtId="0" fontId="0" fillId="0" borderId="24" xfId="0" applyBorder="1" applyAlignment="1">
      <alignment/>
    </xf>
    <xf numFmtId="0" fontId="25" fillId="39" borderId="14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39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13" xfId="0" applyFill="1" applyBorder="1" applyAlignment="1">
      <alignment/>
    </xf>
    <xf numFmtId="0" fontId="25" fillId="0" borderId="13" xfId="0" applyFont="1" applyFill="1" applyBorder="1" applyAlignment="1">
      <alignment horizontal="center"/>
    </xf>
    <xf numFmtId="165" fontId="0" fillId="34" borderId="24" xfId="0" applyNumberFormat="1" applyFill="1" applyBorder="1" applyAlignment="1" applyProtection="1">
      <alignment horizontal="center"/>
      <protection/>
    </xf>
    <xf numFmtId="9" fontId="0" fillId="34" borderId="14" xfId="62" applyFont="1" applyFill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9" fontId="0" fillId="34" borderId="13" xfId="6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36" borderId="16" xfId="0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165" fontId="0" fillId="40" borderId="24" xfId="0" applyNumberFormat="1" applyFill="1" applyBorder="1" applyAlignment="1" applyProtection="1">
      <alignment horizontal="center"/>
      <protection/>
    </xf>
    <xf numFmtId="0" fontId="28" fillId="13" borderId="26" xfId="57" applyFill="1" applyBorder="1" applyAlignment="1">
      <alignment horizontal="center"/>
      <protection/>
    </xf>
    <xf numFmtId="3" fontId="0" fillId="13" borderId="27" xfId="0" applyNumberFormat="1" applyFill="1" applyBorder="1" applyAlignment="1" applyProtection="1">
      <alignment horizontal="center"/>
      <protection/>
    </xf>
    <xf numFmtId="0" fontId="0" fillId="13" borderId="13" xfId="0" applyFill="1" applyBorder="1" applyAlignment="1">
      <alignment horizontal="center"/>
    </xf>
    <xf numFmtId="9" fontId="0" fillId="13" borderId="13" xfId="62" applyFont="1" applyFill="1" applyBorder="1" applyAlignment="1" applyProtection="1">
      <alignment horizontal="center"/>
      <protection/>
    </xf>
    <xf numFmtId="167" fontId="43" fillId="13" borderId="13" xfId="42" applyNumberFormat="1" applyFont="1" applyFill="1" applyBorder="1" applyAlignment="1">
      <alignment/>
    </xf>
    <xf numFmtId="165" fontId="0" fillId="13" borderId="13" xfId="0" applyNumberFormat="1" applyFill="1" applyBorder="1" applyAlignment="1" applyProtection="1">
      <alignment horizontal="center"/>
      <protection/>
    </xf>
    <xf numFmtId="3" fontId="0" fillId="13" borderId="23" xfId="0" applyNumberFormat="1" applyFill="1" applyBorder="1" applyAlignment="1" applyProtection="1">
      <alignment horizontal="center"/>
      <protection/>
    </xf>
    <xf numFmtId="0" fontId="0" fillId="13" borderId="0" xfId="0" applyFill="1" applyBorder="1" applyAlignment="1">
      <alignment horizontal="center"/>
    </xf>
    <xf numFmtId="0" fontId="0" fillId="13" borderId="23" xfId="0" applyFill="1" applyBorder="1" applyAlignment="1" applyProtection="1">
      <alignment/>
      <protection locked="0"/>
    </xf>
    <xf numFmtId="0" fontId="28" fillId="13" borderId="13" xfId="57" applyFill="1" applyBorder="1" applyAlignment="1">
      <alignment horizontal="center"/>
      <protection/>
    </xf>
    <xf numFmtId="0" fontId="0" fillId="13" borderId="13" xfId="0" applyFill="1" applyBorder="1" applyAlignment="1" applyProtection="1">
      <alignment/>
      <protection locked="0"/>
    </xf>
    <xf numFmtId="38" fontId="0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 wrapText="1"/>
      <protection/>
    </xf>
    <xf numFmtId="1" fontId="0" fillId="0" borderId="13" xfId="0" applyNumberFormat="1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49" fontId="0" fillId="0" borderId="13" xfId="0" applyNumberFormat="1" applyFill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1" fontId="0" fillId="13" borderId="13" xfId="0" applyNumberFormat="1" applyFill="1" applyBorder="1" applyAlignment="1">
      <alignment horizontal="center"/>
    </xf>
    <xf numFmtId="9" fontId="0" fillId="0" borderId="13" xfId="0" applyNumberFormat="1" applyFill="1" applyBorder="1" applyAlignment="1" applyProtection="1">
      <alignment horizontal="center"/>
      <protection/>
    </xf>
    <xf numFmtId="9" fontId="0" fillId="0" borderId="13" xfId="0" applyNumberForma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38" fontId="0" fillId="40" borderId="13" xfId="0" applyNumberFormat="1" applyFill="1" applyBorder="1" applyAlignment="1" applyProtection="1">
      <alignment horizontal="center"/>
      <protection/>
    </xf>
    <xf numFmtId="0" fontId="0" fillId="40" borderId="13" xfId="0" applyFill="1" applyBorder="1" applyAlignment="1" applyProtection="1">
      <alignment horizontal="center"/>
      <protection/>
    </xf>
    <xf numFmtId="0" fontId="0" fillId="40" borderId="13" xfId="0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/>
    </xf>
    <xf numFmtId="1" fontId="0" fillId="35" borderId="0" xfId="0" applyNumberFormat="1" applyFill="1" applyBorder="1" applyAlignment="1" applyProtection="1">
      <alignment horizont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37" borderId="28" xfId="0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 horizontal="center"/>
      <protection/>
    </xf>
    <xf numFmtId="1" fontId="4" fillId="35" borderId="28" xfId="0" applyNumberFormat="1" applyFont="1" applyFill="1" applyBorder="1" applyAlignment="1" applyProtection="1">
      <alignment horizontal="center" wrapText="1"/>
      <protection/>
    </xf>
    <xf numFmtId="0" fontId="0" fillId="35" borderId="29" xfId="0" applyFill="1" applyBorder="1" applyAlignment="1" applyProtection="1">
      <alignment horizontal="center" wrapText="1"/>
      <protection/>
    </xf>
    <xf numFmtId="49" fontId="0" fillId="37" borderId="28" xfId="0" applyNumberFormat="1" applyFill="1" applyBorder="1" applyAlignment="1" applyProtection="1">
      <alignment horizontal="center"/>
      <protection/>
    </xf>
    <xf numFmtId="49" fontId="0" fillId="37" borderId="29" xfId="0" applyNumberFormat="1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0" fontId="0" fillId="36" borderId="29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 locked="0"/>
    </xf>
    <xf numFmtId="0" fontId="2" fillId="41" borderId="28" xfId="0" applyFont="1" applyFill="1" applyBorder="1" applyAlignment="1" applyProtection="1">
      <alignment horizontal="center"/>
      <protection/>
    </xf>
    <xf numFmtId="0" fontId="2" fillId="41" borderId="13" xfId="0" applyFont="1" applyFill="1" applyBorder="1" applyAlignment="1" applyProtection="1">
      <alignment horizontal="center"/>
      <protection/>
    </xf>
    <xf numFmtId="0" fontId="0" fillId="41" borderId="13" xfId="0" applyFill="1" applyBorder="1" applyAlignment="1" applyProtection="1">
      <alignment horizontal="center"/>
      <protection locked="0"/>
    </xf>
    <xf numFmtId="9" fontId="0" fillId="40" borderId="13" xfId="0" applyNumberFormat="1" applyFill="1" applyBorder="1" applyAlignment="1" applyProtection="1">
      <alignment horizontal="center"/>
      <protection/>
    </xf>
    <xf numFmtId="9" fontId="0" fillId="40" borderId="13" xfId="0" applyNumberFormat="1" applyFill="1" applyBorder="1" applyAlignment="1" applyProtection="1">
      <alignment horizontal="center"/>
      <protection locked="0"/>
    </xf>
    <xf numFmtId="9" fontId="0" fillId="40" borderId="14" xfId="0" applyNumberFormat="1" applyFill="1" applyBorder="1" applyAlignment="1" applyProtection="1">
      <alignment horizontal="center"/>
      <protection locked="0"/>
    </xf>
    <xf numFmtId="9" fontId="0" fillId="40" borderId="14" xfId="62" applyFont="1" applyFill="1" applyBorder="1" applyAlignment="1" applyProtection="1">
      <alignment horizontal="center"/>
      <protection/>
    </xf>
    <xf numFmtId="9" fontId="0" fillId="40" borderId="13" xfId="62" applyFont="1" applyFill="1" applyBorder="1" applyAlignment="1" applyProtection="1">
      <alignment horizontal="center"/>
      <protection/>
    </xf>
    <xf numFmtId="49" fontId="0" fillId="40" borderId="13" xfId="0" applyNumberFormat="1" applyFont="1" applyFill="1" applyBorder="1" applyAlignment="1" applyProtection="1">
      <alignment horizontal="center"/>
      <protection/>
    </xf>
    <xf numFmtId="0" fontId="0" fillId="40" borderId="24" xfId="0" applyFill="1" applyBorder="1" applyAlignment="1" applyProtection="1">
      <alignment horizontal="center"/>
      <protection locked="0"/>
    </xf>
    <xf numFmtId="165" fontId="0" fillId="40" borderId="13" xfId="0" applyNumberFormat="1" applyFill="1" applyBorder="1" applyAlignment="1" applyProtection="1">
      <alignment horizontal="center"/>
      <protection/>
    </xf>
    <xf numFmtId="0" fontId="2" fillId="41" borderId="19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5" borderId="0" xfId="0" applyFont="1" applyFill="1" applyBorder="1" applyAlignment="1" applyProtection="1">
      <alignment horizontal="center"/>
      <protection/>
    </xf>
    <xf numFmtId="1" fontId="4" fillId="35" borderId="0" xfId="0" applyNumberFormat="1" applyFont="1" applyFill="1" applyBorder="1" applyAlignment="1" applyProtection="1">
      <alignment horizontal="center" wrapText="1"/>
      <protection/>
    </xf>
    <xf numFmtId="0" fontId="0" fillId="35" borderId="0" xfId="0" applyFill="1" applyBorder="1" applyAlignment="1" applyProtection="1">
      <alignment horizontal="center" wrapText="1"/>
      <protection/>
    </xf>
    <xf numFmtId="49" fontId="0" fillId="37" borderId="0" xfId="0" applyNumberForma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2" fillId="35" borderId="28" xfId="0" applyFont="1" applyFill="1" applyBorder="1" applyAlignment="1" applyProtection="1">
      <alignment horizontal="center"/>
      <protection/>
    </xf>
    <xf numFmtId="0" fontId="0" fillId="37" borderId="13" xfId="0" applyFill="1" applyBorder="1" applyAlignment="1" applyProtection="1">
      <alignment horizontal="center"/>
      <protection/>
    </xf>
    <xf numFmtId="1" fontId="4" fillId="35" borderId="13" xfId="0" applyNumberFormat="1" applyFont="1" applyFill="1" applyBorder="1" applyAlignment="1" applyProtection="1">
      <alignment horizontal="center" wrapText="1"/>
      <protection/>
    </xf>
    <xf numFmtId="1" fontId="0" fillId="35" borderId="13" xfId="0" applyNumberFormat="1" applyFill="1" applyBorder="1" applyAlignment="1" applyProtection="1">
      <alignment horizontal="center" wrapText="1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 wrapText="1"/>
      <protection/>
    </xf>
    <xf numFmtId="49" fontId="0" fillId="37" borderId="13" xfId="0" applyNumberFormat="1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40" borderId="13" xfId="0" applyFill="1" applyBorder="1" applyAlignment="1" applyProtection="1">
      <alignment/>
      <protection locked="0"/>
    </xf>
    <xf numFmtId="0" fontId="25" fillId="0" borderId="13" xfId="0" applyFont="1" applyBorder="1" applyAlignment="1">
      <alignment horizontal="center" vertical="center"/>
    </xf>
    <xf numFmtId="38" fontId="2" fillId="42" borderId="23" xfId="0" applyNumberFormat="1" applyFont="1" applyFill="1" applyBorder="1" applyAlignment="1">
      <alignment horizontal="center"/>
    </xf>
    <xf numFmtId="1" fontId="2" fillId="35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40" borderId="23" xfId="0" applyFont="1" applyFill="1" applyBorder="1" applyAlignment="1">
      <alignment/>
    </xf>
    <xf numFmtId="167" fontId="43" fillId="13" borderId="13" xfId="42" applyNumberFormat="1" applyFont="1" applyFill="1" applyBorder="1" applyAlignment="1">
      <alignment horizontal="center"/>
    </xf>
    <xf numFmtId="9" fontId="0" fillId="40" borderId="13" xfId="0" applyNumberForma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49" fontId="0" fillId="35" borderId="23" xfId="0" applyNumberFormat="1" applyFill="1" applyBorder="1" applyAlignment="1" applyProtection="1">
      <alignment horizontal="center"/>
      <protection locked="0"/>
    </xf>
    <xf numFmtId="38" fontId="0" fillId="40" borderId="13" xfId="0" applyNumberFormat="1" applyFont="1" applyFill="1" applyBorder="1" applyAlignment="1" applyProtection="1">
      <alignment horizontal="center"/>
      <protection/>
    </xf>
    <xf numFmtId="16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6" fontId="0" fillId="0" borderId="0" xfId="0" applyNumberFormat="1" applyAlignment="1">
      <alignment horizontal="left"/>
    </xf>
    <xf numFmtId="0" fontId="45" fillId="0" borderId="0" xfId="0" applyFont="1" applyAlignment="1">
      <alignment/>
    </xf>
    <xf numFmtId="0" fontId="0" fillId="0" borderId="30" xfId="0" applyFill="1" applyBorder="1" applyAlignment="1">
      <alignment/>
    </xf>
    <xf numFmtId="10" fontId="5" fillId="0" borderId="0" xfId="0" applyNumberFormat="1" applyFont="1" applyFill="1" applyBorder="1" applyAlignment="1" applyProtection="1">
      <alignment horizontal="center"/>
      <protection locked="0"/>
    </xf>
    <xf numFmtId="10" fontId="2" fillId="35" borderId="20" xfId="0" applyNumberFormat="1" applyFont="1" applyFill="1" applyBorder="1" applyAlignment="1" applyProtection="1">
      <alignment horizontal="centerContinuous"/>
      <protection/>
    </xf>
    <xf numFmtId="10" fontId="0" fillId="35" borderId="17" xfId="0" applyNumberFormat="1" applyFill="1" applyBorder="1" applyAlignment="1" applyProtection="1">
      <alignment horizontal="center"/>
      <protection/>
    </xf>
    <xf numFmtId="10" fontId="0" fillId="35" borderId="0" xfId="0" applyNumberFormat="1" applyFill="1" applyBorder="1" applyAlignment="1" applyProtection="1">
      <alignment horizontal="center"/>
      <protection/>
    </xf>
    <xf numFmtId="10" fontId="0" fillId="0" borderId="0" xfId="0" applyNumberFormat="1" applyFill="1" applyBorder="1" applyAlignment="1" applyProtection="1">
      <alignment horizontal="center"/>
      <protection/>
    </xf>
    <xf numFmtId="10" fontId="0" fillId="40" borderId="13" xfId="0" applyNumberFormat="1" applyFill="1" applyBorder="1" applyAlignment="1" applyProtection="1">
      <alignment/>
      <protection locked="0"/>
    </xf>
    <xf numFmtId="10" fontId="0" fillId="40" borderId="14" xfId="62" applyNumberFormat="1" applyFont="1" applyFill="1" applyBorder="1" applyAlignment="1" applyProtection="1">
      <alignment horizontal="center"/>
      <protection/>
    </xf>
    <xf numFmtId="10" fontId="0" fillId="13" borderId="13" xfId="62" applyNumberFormat="1" applyFont="1" applyFill="1" applyBorder="1" applyAlignment="1" applyProtection="1">
      <alignment horizontal="center"/>
      <protection/>
    </xf>
    <xf numFmtId="10" fontId="0" fillId="0" borderId="0" xfId="0" applyNumberFormat="1" applyFill="1" applyBorder="1" applyAlignment="1" applyProtection="1">
      <alignment horizontal="center"/>
      <protection locked="0"/>
    </xf>
    <xf numFmtId="10" fontId="0" fillId="0" borderId="0" xfId="0" applyNumberFormat="1" applyAlignment="1" applyProtection="1">
      <alignment/>
      <protection locked="0"/>
    </xf>
    <xf numFmtId="10" fontId="0" fillId="0" borderId="0" xfId="0" applyNumberFormat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0" fillId="40" borderId="13" xfId="0" applyFont="1" applyFill="1" applyBorder="1" applyAlignment="1" applyProtection="1">
      <alignment horizontal="center"/>
      <protection locked="0"/>
    </xf>
    <xf numFmtId="16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6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49" fontId="7" fillId="35" borderId="27" xfId="0" applyNumberFormat="1" applyFont="1" applyFill="1" applyBorder="1" applyAlignment="1" applyProtection="1">
      <alignment horizontal="center" vertical="center"/>
      <protection locked="0"/>
    </xf>
    <xf numFmtId="49" fontId="7" fillId="35" borderId="31" xfId="0" applyNumberFormat="1" applyFont="1" applyFill="1" applyBorder="1" applyAlignment="1" applyProtection="1">
      <alignment horizontal="center" vertical="center"/>
      <protection locked="0"/>
    </xf>
    <xf numFmtId="49" fontId="7" fillId="35" borderId="32" xfId="0" applyNumberFormat="1" applyFont="1" applyFill="1" applyBorder="1" applyAlignment="1" applyProtection="1">
      <alignment horizontal="center" vertical="center"/>
      <protection locked="0"/>
    </xf>
    <xf numFmtId="17" fontId="6" fillId="37" borderId="27" xfId="0" applyNumberFormat="1" applyFont="1" applyFill="1" applyBorder="1" applyAlignment="1" applyProtection="1">
      <alignment horizontal="center"/>
      <protection locked="0"/>
    </xf>
    <xf numFmtId="17" fontId="6" fillId="37" borderId="3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zoomScale="90" zoomScaleNormal="90" zoomScalePageLayoutView="0" workbookViewId="0" topLeftCell="A1">
      <selection activeCell="M23" sqref="M23"/>
    </sheetView>
  </sheetViews>
  <sheetFormatPr defaultColWidth="9.140625" defaultRowHeight="12.75"/>
  <cols>
    <col min="4" max="4" width="10.421875" style="0" bestFit="1" customWidth="1"/>
    <col min="12" max="12" width="35.7109375" style="0" bestFit="1" customWidth="1"/>
    <col min="13" max="13" width="42.140625" style="0" bestFit="1" customWidth="1"/>
    <col min="14" max="14" width="103.140625" style="0" bestFit="1" customWidth="1"/>
  </cols>
  <sheetData>
    <row r="1" spans="1:12" ht="18" thickBot="1">
      <c r="A1" s="206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4.25" thickBot="1">
      <c r="A2" s="47" t="s">
        <v>26</v>
      </c>
      <c r="B2" s="47"/>
      <c r="C2" s="47"/>
      <c r="D2" s="47"/>
      <c r="E2" s="67"/>
      <c r="F2" s="61"/>
      <c r="G2" s="46"/>
      <c r="H2" s="45"/>
      <c r="I2" s="46"/>
      <c r="J2" s="45" t="s">
        <v>25</v>
      </c>
      <c r="K2" s="209">
        <v>43086</v>
      </c>
      <c r="L2" s="210"/>
    </row>
    <row r="3" spans="1:12" ht="12.75">
      <c r="A3" s="44" t="s">
        <v>24</v>
      </c>
      <c r="B3" s="43" t="s">
        <v>23</v>
      </c>
      <c r="C3" s="42"/>
      <c r="D3" s="41"/>
      <c r="E3" s="66" t="s">
        <v>31</v>
      </c>
      <c r="F3" s="60"/>
      <c r="G3" s="40"/>
      <c r="H3" s="39"/>
      <c r="I3" s="38" t="s">
        <v>22</v>
      </c>
      <c r="J3" s="37"/>
      <c r="K3" s="36" t="s">
        <v>21</v>
      </c>
      <c r="L3" s="35"/>
    </row>
    <row r="4" spans="1:12" ht="25.5" thickBot="1">
      <c r="A4" s="34" t="s">
        <v>20</v>
      </c>
      <c r="B4" s="33" t="s">
        <v>19</v>
      </c>
      <c r="C4" s="32" t="s">
        <v>18</v>
      </c>
      <c r="D4" s="31" t="s">
        <v>17</v>
      </c>
      <c r="E4" s="30" t="s">
        <v>16</v>
      </c>
      <c r="F4" s="29" t="s">
        <v>15</v>
      </c>
      <c r="G4" s="28" t="s">
        <v>14</v>
      </c>
      <c r="H4" s="27" t="s">
        <v>13</v>
      </c>
      <c r="I4" s="26" t="s">
        <v>12</v>
      </c>
      <c r="J4" s="25" t="s">
        <v>11</v>
      </c>
      <c r="K4" s="24" t="s">
        <v>10</v>
      </c>
      <c r="L4" s="23" t="s">
        <v>9</v>
      </c>
    </row>
    <row r="5" spans="1:12" ht="12.75">
      <c r="A5" s="154"/>
      <c r="B5" s="126"/>
      <c r="C5" s="126"/>
      <c r="D5" s="126"/>
      <c r="E5" s="155"/>
      <c r="F5" s="127"/>
      <c r="G5" s="128"/>
      <c r="H5" s="156"/>
      <c r="I5" s="157"/>
      <c r="J5" s="157"/>
      <c r="K5" s="158"/>
      <c r="L5" s="158"/>
    </row>
    <row r="6" spans="1:12" s="84" customFormat="1" ht="12.75">
      <c r="A6" s="75"/>
      <c r="B6" s="104"/>
      <c r="C6" s="104"/>
      <c r="D6" s="104"/>
      <c r="E6" s="105"/>
      <c r="F6" s="106"/>
      <c r="G6" s="104"/>
      <c r="H6" s="107"/>
      <c r="I6" s="108"/>
      <c r="J6" s="108"/>
      <c r="K6" s="104"/>
      <c r="L6" s="104"/>
    </row>
    <row r="7" spans="1:12" ht="14.25">
      <c r="A7" s="20" t="s">
        <v>27</v>
      </c>
      <c r="B7" s="54">
        <v>196532</v>
      </c>
      <c r="C7" s="54">
        <v>199960</v>
      </c>
      <c r="D7" s="125">
        <f aca="true" t="shared" si="0" ref="D7:D70">C7-B7</f>
        <v>3428</v>
      </c>
      <c r="E7" s="54">
        <v>758.75</v>
      </c>
      <c r="F7" s="54">
        <v>9.25</v>
      </c>
      <c r="G7" s="191">
        <f>E7/768</f>
        <v>0.9879557291666666</v>
      </c>
      <c r="H7" s="71">
        <v>0</v>
      </c>
      <c r="I7" s="54">
        <v>348.5</v>
      </c>
      <c r="J7" s="125">
        <f aca="true" t="shared" si="1" ref="J7:J70">IF(I7=0,0,(D7/I7))</f>
        <v>9.836441893830703</v>
      </c>
      <c r="K7" s="55">
        <v>0</v>
      </c>
      <c r="L7" s="48" t="s">
        <v>38</v>
      </c>
    </row>
    <row r="8" spans="1:12" ht="14.25">
      <c r="A8" s="20" t="s">
        <v>28</v>
      </c>
      <c r="B8" s="54">
        <v>121838</v>
      </c>
      <c r="C8" s="54">
        <v>122412</v>
      </c>
      <c r="D8" s="125">
        <f t="shared" si="0"/>
        <v>574</v>
      </c>
      <c r="E8" s="54">
        <v>766.33</v>
      </c>
      <c r="F8" s="54">
        <v>1.67</v>
      </c>
      <c r="G8" s="191">
        <f aca="true" t="shared" si="2" ref="G8:G71">E8/768</f>
        <v>0.9978255208333334</v>
      </c>
      <c r="H8" s="71">
        <v>0</v>
      </c>
      <c r="I8" s="54">
        <v>62.1</v>
      </c>
      <c r="J8" s="125">
        <f t="shared" si="1"/>
        <v>9.243156199677939</v>
      </c>
      <c r="K8" s="55">
        <v>0</v>
      </c>
      <c r="L8" s="48" t="s">
        <v>33</v>
      </c>
    </row>
    <row r="9" spans="1:12" ht="14.25">
      <c r="A9" s="20" t="s">
        <v>53</v>
      </c>
      <c r="B9" s="54">
        <v>112115</v>
      </c>
      <c r="C9" s="54">
        <v>113041</v>
      </c>
      <c r="D9" s="125">
        <f t="shared" si="0"/>
        <v>926</v>
      </c>
      <c r="E9" s="54">
        <v>765.75</v>
      </c>
      <c r="F9" s="54">
        <v>2.25</v>
      </c>
      <c r="G9" s="191">
        <f t="shared" si="2"/>
        <v>0.9970703125</v>
      </c>
      <c r="H9" s="74">
        <v>0</v>
      </c>
      <c r="I9">
        <v>48.697</v>
      </c>
      <c r="J9" s="125">
        <f t="shared" si="1"/>
        <v>19.015545105447973</v>
      </c>
      <c r="K9" s="71">
        <v>0</v>
      </c>
      <c r="L9" s="48" t="s">
        <v>52</v>
      </c>
    </row>
    <row r="10" spans="1:12" ht="14.25">
      <c r="A10" s="20" t="s">
        <v>63</v>
      </c>
      <c r="B10" s="54">
        <v>32144</v>
      </c>
      <c r="C10" s="54">
        <v>33204</v>
      </c>
      <c r="D10" s="125">
        <f t="shared" si="0"/>
        <v>1060</v>
      </c>
      <c r="E10" s="54">
        <v>734.25</v>
      </c>
      <c r="F10" s="54">
        <v>33.75</v>
      </c>
      <c r="G10" s="191">
        <f t="shared" si="2"/>
        <v>0.9560546875</v>
      </c>
      <c r="H10" s="74">
        <v>0</v>
      </c>
      <c r="I10" s="54">
        <v>138.6</v>
      </c>
      <c r="J10" s="125">
        <f t="shared" si="1"/>
        <v>7.647907647907648</v>
      </c>
      <c r="K10" s="71">
        <v>0</v>
      </c>
      <c r="L10" s="48" t="s">
        <v>64</v>
      </c>
    </row>
    <row r="11" spans="1:12" ht="14.25">
      <c r="A11" s="20">
        <v>101</v>
      </c>
      <c r="B11" s="54">
        <v>15576</v>
      </c>
      <c r="C11" s="54">
        <v>18326</v>
      </c>
      <c r="D11" s="125">
        <f t="shared" si="0"/>
        <v>2750</v>
      </c>
      <c r="E11">
        <v>767.25</v>
      </c>
      <c r="F11" s="54">
        <v>0.75</v>
      </c>
      <c r="G11" s="191">
        <f t="shared" si="2"/>
        <v>0.9990234375</v>
      </c>
      <c r="H11" s="74">
        <v>0</v>
      </c>
      <c r="I11" s="54">
        <v>264.6</v>
      </c>
      <c r="J11" s="125">
        <f t="shared" si="1"/>
        <v>10.39304610733182</v>
      </c>
      <c r="K11" s="71">
        <v>0</v>
      </c>
      <c r="L11" s="48" t="s">
        <v>61</v>
      </c>
    </row>
    <row r="12" spans="1:12" ht="14.25">
      <c r="A12" s="20">
        <v>102</v>
      </c>
      <c r="B12" s="54">
        <v>19549</v>
      </c>
      <c r="C12" s="54">
        <v>22712</v>
      </c>
      <c r="D12" s="125">
        <f t="shared" si="0"/>
        <v>3163</v>
      </c>
      <c r="E12" s="54">
        <v>757.75</v>
      </c>
      <c r="F12" s="54">
        <v>10.25</v>
      </c>
      <c r="G12" s="191">
        <f t="shared" si="2"/>
        <v>0.9866536458333334</v>
      </c>
      <c r="H12" s="74">
        <v>1</v>
      </c>
      <c r="I12" s="54">
        <v>323.95</v>
      </c>
      <c r="J12" s="125">
        <f t="shared" si="1"/>
        <v>9.76385244636518</v>
      </c>
      <c r="K12" s="71">
        <v>0</v>
      </c>
      <c r="L12" s="48" t="s">
        <v>61</v>
      </c>
    </row>
    <row r="13" spans="1:12" ht="14.25">
      <c r="A13" s="20">
        <v>201</v>
      </c>
      <c r="B13" s="54">
        <v>46882</v>
      </c>
      <c r="C13" s="54">
        <v>51336</v>
      </c>
      <c r="D13" s="125">
        <f t="shared" si="0"/>
        <v>4454</v>
      </c>
      <c r="E13" s="54">
        <v>751.5</v>
      </c>
      <c r="F13" s="54">
        <v>16.5</v>
      </c>
      <c r="G13" s="191">
        <f t="shared" si="2"/>
        <v>0.978515625</v>
      </c>
      <c r="H13" s="74">
        <v>0</v>
      </c>
      <c r="I13" s="54">
        <v>826.797</v>
      </c>
      <c r="J13" s="125">
        <f t="shared" si="1"/>
        <v>5.38705389593818</v>
      </c>
      <c r="K13" s="71">
        <v>3</v>
      </c>
      <c r="L13" s="48" t="s">
        <v>51</v>
      </c>
    </row>
    <row r="14" spans="1:13" ht="14.25">
      <c r="A14" s="20">
        <v>202</v>
      </c>
      <c r="B14" s="54">
        <v>45747</v>
      </c>
      <c r="C14" s="54">
        <v>51595</v>
      </c>
      <c r="D14" s="125">
        <f t="shared" si="0"/>
        <v>5848</v>
      </c>
      <c r="E14" s="54">
        <v>752</v>
      </c>
      <c r="F14" s="54">
        <v>16</v>
      </c>
      <c r="G14" s="191">
        <f t="shared" si="2"/>
        <v>0.9791666666666666</v>
      </c>
      <c r="H14" s="74">
        <v>0</v>
      </c>
      <c r="I14" s="54">
        <v>989.2</v>
      </c>
      <c r="J14" s="125">
        <f t="shared" si="1"/>
        <v>5.911847957945815</v>
      </c>
      <c r="K14" s="71">
        <v>4</v>
      </c>
      <c r="L14" s="48" t="s">
        <v>51</v>
      </c>
      <c r="M14" s="177"/>
    </row>
    <row r="15" spans="1:12" ht="14.25">
      <c r="A15" s="20">
        <v>203</v>
      </c>
      <c r="B15" s="54">
        <v>35917</v>
      </c>
      <c r="C15" s="54">
        <v>41755</v>
      </c>
      <c r="D15" s="125">
        <f t="shared" si="0"/>
        <v>5838</v>
      </c>
      <c r="E15" s="54">
        <v>758</v>
      </c>
      <c r="F15" s="54">
        <v>10</v>
      </c>
      <c r="G15" s="191">
        <f t="shared" si="2"/>
        <v>0.9869791666666666</v>
      </c>
      <c r="H15" s="74">
        <v>0</v>
      </c>
      <c r="I15" s="54">
        <v>1034.1</v>
      </c>
      <c r="J15" s="125">
        <f t="shared" si="1"/>
        <v>5.645488830867421</v>
      </c>
      <c r="K15" s="71">
        <v>0</v>
      </c>
      <c r="L15" s="48" t="s">
        <v>51</v>
      </c>
    </row>
    <row r="16" spans="1:12" ht="14.25">
      <c r="A16" s="20">
        <v>204</v>
      </c>
      <c r="B16" s="54">
        <v>45286</v>
      </c>
      <c r="C16" s="54">
        <v>51419</v>
      </c>
      <c r="D16" s="125">
        <f t="shared" si="0"/>
        <v>6133</v>
      </c>
      <c r="E16" s="54">
        <v>758.3</v>
      </c>
      <c r="F16" s="54">
        <v>9.7</v>
      </c>
      <c r="G16" s="191">
        <f t="shared" si="2"/>
        <v>0.9873697916666666</v>
      </c>
      <c r="H16" s="74">
        <v>0</v>
      </c>
      <c r="I16" s="54">
        <v>1038.6</v>
      </c>
      <c r="J16" s="125">
        <f t="shared" si="1"/>
        <v>5.905064509917197</v>
      </c>
      <c r="K16" s="71">
        <v>0</v>
      </c>
      <c r="L16" s="48" t="s">
        <v>51</v>
      </c>
    </row>
    <row r="17" spans="1:12" ht="14.25">
      <c r="A17" s="20">
        <v>205</v>
      </c>
      <c r="B17" s="54">
        <v>46393</v>
      </c>
      <c r="C17" s="54">
        <v>49211</v>
      </c>
      <c r="D17" s="125">
        <f t="shared" si="0"/>
        <v>2818</v>
      </c>
      <c r="E17" s="54">
        <v>336</v>
      </c>
      <c r="F17" s="54">
        <v>432</v>
      </c>
      <c r="G17" s="191">
        <f t="shared" si="2"/>
        <v>0.4375</v>
      </c>
      <c r="H17" s="74">
        <v>0</v>
      </c>
      <c r="I17" s="54">
        <v>470.9</v>
      </c>
      <c r="J17" s="125">
        <f t="shared" si="1"/>
        <v>5.984285410915269</v>
      </c>
      <c r="K17" s="71">
        <v>1</v>
      </c>
      <c r="L17" s="48" t="s">
        <v>51</v>
      </c>
    </row>
    <row r="18" spans="1:12" ht="14.25">
      <c r="A18" s="20">
        <v>206</v>
      </c>
      <c r="B18" s="54">
        <v>44348</v>
      </c>
      <c r="C18" s="54">
        <v>50183</v>
      </c>
      <c r="D18" s="125">
        <f t="shared" si="0"/>
        <v>5835</v>
      </c>
      <c r="E18" s="54">
        <v>748.5</v>
      </c>
      <c r="F18">
        <v>19.5</v>
      </c>
      <c r="G18" s="191">
        <f t="shared" si="2"/>
        <v>0.974609375</v>
      </c>
      <c r="H18" s="74">
        <v>0</v>
      </c>
      <c r="I18" s="54">
        <v>1042.9</v>
      </c>
      <c r="J18" s="125">
        <f t="shared" si="1"/>
        <v>5.594975548950043</v>
      </c>
      <c r="K18" s="71">
        <v>2</v>
      </c>
      <c r="L18" s="48" t="s">
        <v>51</v>
      </c>
    </row>
    <row r="19" spans="1:12" ht="14.25">
      <c r="A19" s="20">
        <v>207</v>
      </c>
      <c r="B19">
        <v>50442</v>
      </c>
      <c r="C19" s="54">
        <v>57287</v>
      </c>
      <c r="D19" s="125">
        <f t="shared" si="0"/>
        <v>6845</v>
      </c>
      <c r="E19" s="54">
        <v>761.25</v>
      </c>
      <c r="F19" s="54">
        <v>6.75</v>
      </c>
      <c r="G19" s="191">
        <f t="shared" si="2"/>
        <v>0.9912109375</v>
      </c>
      <c r="H19" s="74">
        <v>0</v>
      </c>
      <c r="I19" s="54">
        <v>1208.9</v>
      </c>
      <c r="J19" s="125">
        <f t="shared" si="1"/>
        <v>5.662172222681776</v>
      </c>
      <c r="K19" s="71">
        <v>0</v>
      </c>
      <c r="L19" s="48" t="s">
        <v>51</v>
      </c>
    </row>
    <row r="20" spans="1:12" ht="14.25">
      <c r="A20" s="20">
        <v>208</v>
      </c>
      <c r="B20" s="54">
        <v>42933</v>
      </c>
      <c r="C20" s="54">
        <v>48770</v>
      </c>
      <c r="D20" s="125">
        <f t="shared" si="0"/>
        <v>5837</v>
      </c>
      <c r="E20" s="54">
        <v>743</v>
      </c>
      <c r="F20" s="54">
        <v>25</v>
      </c>
      <c r="G20" s="191">
        <f t="shared" si="2"/>
        <v>0.9674479166666666</v>
      </c>
      <c r="H20" s="74">
        <v>0</v>
      </c>
      <c r="I20" s="54">
        <v>1010.5</v>
      </c>
      <c r="J20" s="125">
        <f t="shared" si="1"/>
        <v>5.77634834240475</v>
      </c>
      <c r="K20" s="71">
        <v>1</v>
      </c>
      <c r="L20" s="48" t="s">
        <v>51</v>
      </c>
    </row>
    <row r="21" spans="1:12" ht="14.25">
      <c r="A21" s="20">
        <v>209</v>
      </c>
      <c r="B21">
        <v>47445</v>
      </c>
      <c r="C21" s="54">
        <v>53881</v>
      </c>
      <c r="D21" s="125">
        <f t="shared" si="0"/>
        <v>6436</v>
      </c>
      <c r="E21" s="54">
        <v>762</v>
      </c>
      <c r="F21" s="54">
        <v>6</v>
      </c>
      <c r="G21" s="191">
        <f t="shared" si="2"/>
        <v>0.9921875</v>
      </c>
      <c r="H21" s="74">
        <v>0</v>
      </c>
      <c r="I21" s="54">
        <v>1089.3</v>
      </c>
      <c r="J21" s="125">
        <f t="shared" si="1"/>
        <v>5.908381529422565</v>
      </c>
      <c r="K21" s="71">
        <v>0</v>
      </c>
      <c r="L21" s="48" t="s">
        <v>51</v>
      </c>
    </row>
    <row r="22" spans="1:12" ht="14.25">
      <c r="A22" s="20">
        <v>210</v>
      </c>
      <c r="B22" s="54">
        <v>46301</v>
      </c>
      <c r="C22" s="54">
        <v>53064</v>
      </c>
      <c r="D22" s="125">
        <f t="shared" si="0"/>
        <v>6763</v>
      </c>
      <c r="E22" s="54">
        <v>760</v>
      </c>
      <c r="F22" s="54">
        <v>8</v>
      </c>
      <c r="G22" s="191">
        <f t="shared" si="2"/>
        <v>0.9895833333333334</v>
      </c>
      <c r="H22" s="74">
        <v>0</v>
      </c>
      <c r="I22" s="54">
        <v>1166.2</v>
      </c>
      <c r="J22" s="125">
        <f t="shared" si="1"/>
        <v>5.799176813582576</v>
      </c>
      <c r="K22" s="71">
        <v>0</v>
      </c>
      <c r="L22" s="48" t="s">
        <v>51</v>
      </c>
    </row>
    <row r="23" spans="1:12" ht="14.25">
      <c r="A23" s="20">
        <v>211</v>
      </c>
      <c r="B23" s="54">
        <v>28293</v>
      </c>
      <c r="C23" s="54">
        <v>33096</v>
      </c>
      <c r="D23" s="125">
        <f t="shared" si="0"/>
        <v>4803</v>
      </c>
      <c r="E23" s="54">
        <v>763</v>
      </c>
      <c r="F23" s="54">
        <v>5</v>
      </c>
      <c r="G23" s="191">
        <f t="shared" si="2"/>
        <v>0.9934895833333334</v>
      </c>
      <c r="H23" s="74">
        <v>0</v>
      </c>
      <c r="I23" s="54">
        <v>903.7</v>
      </c>
      <c r="J23" s="125">
        <f t="shared" si="1"/>
        <v>5.314816864003541</v>
      </c>
      <c r="K23" s="71">
        <v>2</v>
      </c>
      <c r="L23" s="48" t="s">
        <v>51</v>
      </c>
    </row>
    <row r="24" spans="1:12" ht="14.25">
      <c r="A24" s="20">
        <v>212</v>
      </c>
      <c r="B24" s="54">
        <v>37902</v>
      </c>
      <c r="C24" s="54">
        <v>41122</v>
      </c>
      <c r="D24" s="125">
        <f t="shared" si="0"/>
        <v>3220</v>
      </c>
      <c r="E24" s="54">
        <v>408</v>
      </c>
      <c r="F24" s="54">
        <v>360</v>
      </c>
      <c r="G24" s="191">
        <f t="shared" si="2"/>
        <v>0.53125</v>
      </c>
      <c r="H24" s="74">
        <v>0</v>
      </c>
      <c r="I24" s="54">
        <v>408.5</v>
      </c>
      <c r="J24" s="125">
        <f t="shared" si="1"/>
        <v>7.88249694002448</v>
      </c>
      <c r="K24" s="71">
        <v>1</v>
      </c>
      <c r="L24" s="48" t="s">
        <v>51</v>
      </c>
    </row>
    <row r="25" spans="1:12" ht="14.25">
      <c r="A25" s="20">
        <v>213</v>
      </c>
      <c r="B25" s="54">
        <v>34881</v>
      </c>
      <c r="C25" s="54">
        <v>40626</v>
      </c>
      <c r="D25" s="125">
        <f t="shared" si="0"/>
        <v>5745</v>
      </c>
      <c r="E25" s="54">
        <v>752.33</v>
      </c>
      <c r="F25" s="54">
        <v>15.67</v>
      </c>
      <c r="G25" s="191">
        <f t="shared" si="2"/>
        <v>0.9795963541666667</v>
      </c>
      <c r="H25" s="74">
        <v>1</v>
      </c>
      <c r="I25" s="54">
        <v>1010.1</v>
      </c>
      <c r="J25" s="125">
        <f t="shared" si="1"/>
        <v>5.687555687555688</v>
      </c>
      <c r="K25" s="71">
        <v>2</v>
      </c>
      <c r="L25" s="48" t="s">
        <v>51</v>
      </c>
    </row>
    <row r="26" spans="1:12" ht="14.25">
      <c r="A26" s="20">
        <v>214</v>
      </c>
      <c r="B26" s="54">
        <v>46056</v>
      </c>
      <c r="C26" s="54">
        <v>51394</v>
      </c>
      <c r="D26" s="125">
        <f t="shared" si="0"/>
        <v>5338</v>
      </c>
      <c r="E26" s="54">
        <v>765.5</v>
      </c>
      <c r="F26" s="54">
        <v>2.5</v>
      </c>
      <c r="G26" s="191">
        <f t="shared" si="2"/>
        <v>0.9967447916666666</v>
      </c>
      <c r="H26" s="74">
        <v>0</v>
      </c>
      <c r="I26">
        <v>934.4</v>
      </c>
      <c r="J26" s="125">
        <f t="shared" si="1"/>
        <v>5.712756849315069</v>
      </c>
      <c r="K26" s="71">
        <v>0</v>
      </c>
      <c r="L26" s="48" t="s">
        <v>51</v>
      </c>
    </row>
    <row r="27" spans="1:12" ht="14.25">
      <c r="A27" s="20">
        <v>215</v>
      </c>
      <c r="B27" s="54">
        <v>50541</v>
      </c>
      <c r="C27" s="54">
        <v>57702</v>
      </c>
      <c r="D27" s="125">
        <f t="shared" si="0"/>
        <v>7161</v>
      </c>
      <c r="E27" s="54">
        <v>755</v>
      </c>
      <c r="F27" s="54">
        <v>13</v>
      </c>
      <c r="G27" s="191">
        <f t="shared" si="2"/>
        <v>0.9830729166666666</v>
      </c>
      <c r="H27" s="74">
        <v>0</v>
      </c>
      <c r="I27" s="54">
        <v>1139.1</v>
      </c>
      <c r="J27" s="125">
        <f t="shared" si="1"/>
        <v>6.286542006847512</v>
      </c>
      <c r="K27" s="71">
        <v>2</v>
      </c>
      <c r="L27" s="48" t="s">
        <v>51</v>
      </c>
    </row>
    <row r="28" spans="1:12" ht="14.25">
      <c r="A28" s="20">
        <v>216</v>
      </c>
      <c r="B28" s="54">
        <v>42151</v>
      </c>
      <c r="C28" s="54">
        <v>48837</v>
      </c>
      <c r="D28" s="125">
        <f t="shared" si="0"/>
        <v>6686</v>
      </c>
      <c r="E28" s="54">
        <v>756.5</v>
      </c>
      <c r="F28" s="54">
        <v>11.5</v>
      </c>
      <c r="G28" s="191">
        <f t="shared" si="2"/>
        <v>0.9850260416666666</v>
      </c>
      <c r="H28" s="74">
        <v>0</v>
      </c>
      <c r="I28">
        <v>1165</v>
      </c>
      <c r="J28" s="125">
        <f t="shared" si="1"/>
        <v>5.739055793991416</v>
      </c>
      <c r="K28" s="71">
        <v>0</v>
      </c>
      <c r="L28" s="48" t="s">
        <v>51</v>
      </c>
    </row>
    <row r="29" spans="1:12" ht="14.25">
      <c r="A29" s="20">
        <v>217</v>
      </c>
      <c r="B29" s="54">
        <v>32867</v>
      </c>
      <c r="C29" s="54">
        <v>40069</v>
      </c>
      <c r="D29" s="125">
        <f t="shared" si="0"/>
        <v>7202</v>
      </c>
      <c r="E29" s="54">
        <v>759</v>
      </c>
      <c r="F29" s="54">
        <v>9</v>
      </c>
      <c r="G29" s="191">
        <f t="shared" si="2"/>
        <v>0.98828125</v>
      </c>
      <c r="H29" s="74">
        <v>0</v>
      </c>
      <c r="I29" s="54">
        <v>1169.4</v>
      </c>
      <c r="J29" s="125">
        <f t="shared" si="1"/>
        <v>6.158713870360868</v>
      </c>
      <c r="K29" s="71">
        <v>2</v>
      </c>
      <c r="L29" s="48" t="s">
        <v>51</v>
      </c>
    </row>
    <row r="30" spans="1:13" ht="14.25">
      <c r="A30" s="20">
        <v>218</v>
      </c>
      <c r="B30" s="54">
        <v>46586</v>
      </c>
      <c r="C30">
        <v>51334</v>
      </c>
      <c r="D30" s="125">
        <f t="shared" si="0"/>
        <v>4748</v>
      </c>
      <c r="E30" s="54">
        <v>750</v>
      </c>
      <c r="F30" s="54">
        <v>18</v>
      </c>
      <c r="G30" s="191">
        <f t="shared" si="2"/>
        <v>0.9765625</v>
      </c>
      <c r="H30" s="74">
        <v>0</v>
      </c>
      <c r="I30" s="54">
        <v>835.7</v>
      </c>
      <c r="J30" s="125">
        <f t="shared" si="1"/>
        <v>5.681464640421203</v>
      </c>
      <c r="K30" s="71">
        <v>4</v>
      </c>
      <c r="L30" s="48" t="s">
        <v>51</v>
      </c>
      <c r="M30" s="177"/>
    </row>
    <row r="31" spans="1:12" ht="14.25">
      <c r="A31" s="20">
        <v>219</v>
      </c>
      <c r="B31" s="54">
        <v>46375</v>
      </c>
      <c r="C31" s="54">
        <v>53618</v>
      </c>
      <c r="D31" s="125">
        <f t="shared" si="0"/>
        <v>7243</v>
      </c>
      <c r="E31" s="54">
        <v>754.75</v>
      </c>
      <c r="F31" s="54">
        <v>13.25</v>
      </c>
      <c r="G31" s="191">
        <f t="shared" si="2"/>
        <v>0.9827473958333334</v>
      </c>
      <c r="H31" s="74">
        <v>0</v>
      </c>
      <c r="I31" s="54">
        <v>1184.4</v>
      </c>
      <c r="J31" s="125">
        <f t="shared" si="1"/>
        <v>6.115332657885849</v>
      </c>
      <c r="K31" s="71">
        <v>2</v>
      </c>
      <c r="L31" s="48" t="s">
        <v>51</v>
      </c>
    </row>
    <row r="32" spans="1:12" ht="14.25">
      <c r="A32" s="20">
        <v>220</v>
      </c>
      <c r="B32" s="54">
        <v>48165</v>
      </c>
      <c r="C32">
        <v>51976</v>
      </c>
      <c r="D32" s="125">
        <f t="shared" si="0"/>
        <v>3811</v>
      </c>
      <c r="E32" s="54">
        <v>763.25</v>
      </c>
      <c r="F32" s="54">
        <v>4.75</v>
      </c>
      <c r="G32" s="191">
        <f t="shared" si="2"/>
        <v>0.9938151041666666</v>
      </c>
      <c r="H32" s="74">
        <v>0</v>
      </c>
      <c r="I32" s="54">
        <v>622.7</v>
      </c>
      <c r="J32" s="125">
        <f t="shared" si="1"/>
        <v>6.1201220491408375</v>
      </c>
      <c r="K32" s="71">
        <v>4</v>
      </c>
      <c r="L32" s="48" t="s">
        <v>51</v>
      </c>
    </row>
    <row r="33" spans="1:14" ht="14.25">
      <c r="A33" s="20">
        <v>441</v>
      </c>
      <c r="B33" s="54">
        <v>148107</v>
      </c>
      <c r="C33" s="54">
        <v>151586</v>
      </c>
      <c r="D33" s="125">
        <f t="shared" si="0"/>
        <v>3479</v>
      </c>
      <c r="E33" s="54">
        <v>747.5</v>
      </c>
      <c r="F33" s="54">
        <v>20.5</v>
      </c>
      <c r="G33" s="191">
        <f t="shared" si="2"/>
        <v>0.9733072916666666</v>
      </c>
      <c r="H33" s="74">
        <v>0</v>
      </c>
      <c r="I33" s="54">
        <v>749.8</v>
      </c>
      <c r="J33" s="125">
        <f t="shared" si="1"/>
        <v>4.639903974393172</v>
      </c>
      <c r="K33" s="55">
        <v>1</v>
      </c>
      <c r="L33" s="48" t="s">
        <v>8</v>
      </c>
      <c r="N33" s="84"/>
    </row>
    <row r="34" spans="1:12" ht="14.25">
      <c r="A34" s="20">
        <v>442</v>
      </c>
      <c r="B34" s="54">
        <v>1426</v>
      </c>
      <c r="C34" s="54">
        <v>5194</v>
      </c>
      <c r="D34" s="125">
        <f t="shared" si="0"/>
        <v>3768</v>
      </c>
      <c r="E34" s="54">
        <v>758.17</v>
      </c>
      <c r="F34" s="54">
        <v>9.83</v>
      </c>
      <c r="G34" s="191">
        <f t="shared" si="2"/>
        <v>0.9872005208333333</v>
      </c>
      <c r="H34" s="74">
        <v>0</v>
      </c>
      <c r="I34" s="54">
        <v>849.2</v>
      </c>
      <c r="J34" s="125">
        <f t="shared" si="1"/>
        <v>4.43711728685822</v>
      </c>
      <c r="K34" s="55">
        <v>0</v>
      </c>
      <c r="L34" s="48" t="s">
        <v>8</v>
      </c>
    </row>
    <row r="35" spans="1:12" ht="14.25">
      <c r="A35" s="20">
        <v>445</v>
      </c>
      <c r="B35" s="54">
        <v>27623</v>
      </c>
      <c r="C35">
        <v>29793</v>
      </c>
      <c r="D35" s="125">
        <f t="shared" si="0"/>
        <v>2170</v>
      </c>
      <c r="E35" s="54">
        <v>762.5</v>
      </c>
      <c r="F35" s="54">
        <v>5.5</v>
      </c>
      <c r="G35" s="191">
        <f t="shared" si="2"/>
        <v>0.9928385416666666</v>
      </c>
      <c r="H35" s="74">
        <v>0</v>
      </c>
      <c r="I35" s="54">
        <v>612.3</v>
      </c>
      <c r="J35" s="125">
        <f t="shared" si="1"/>
        <v>3.54401437203985</v>
      </c>
      <c r="K35" s="55">
        <v>1</v>
      </c>
      <c r="L35" s="48" t="s">
        <v>8</v>
      </c>
    </row>
    <row r="36" spans="1:14" ht="14.25">
      <c r="A36" s="20">
        <v>501</v>
      </c>
      <c r="B36" s="54">
        <v>85240</v>
      </c>
      <c r="C36" s="54">
        <v>88555</v>
      </c>
      <c r="D36" s="125">
        <f t="shared" si="0"/>
        <v>3315</v>
      </c>
      <c r="E36" s="54">
        <v>737.25</v>
      </c>
      <c r="F36" s="54">
        <v>30.75</v>
      </c>
      <c r="G36" s="191">
        <f t="shared" si="2"/>
        <v>0.9599609375</v>
      </c>
      <c r="H36" s="74">
        <v>0</v>
      </c>
      <c r="I36" s="54">
        <v>891.2</v>
      </c>
      <c r="J36" s="125">
        <f t="shared" si="1"/>
        <v>3.719703770197486</v>
      </c>
      <c r="K36" s="55">
        <v>2</v>
      </c>
      <c r="L36" s="15" t="s">
        <v>8</v>
      </c>
      <c r="M36" s="84"/>
      <c r="N36" s="84"/>
    </row>
    <row r="37" spans="1:14" ht="14.25">
      <c r="A37" s="20">
        <v>502</v>
      </c>
      <c r="B37">
        <v>5697</v>
      </c>
      <c r="C37" s="54">
        <v>7782</v>
      </c>
      <c r="D37" s="125">
        <f t="shared" si="0"/>
        <v>2085</v>
      </c>
      <c r="E37" s="54">
        <v>721</v>
      </c>
      <c r="F37" s="54">
        <v>47</v>
      </c>
      <c r="G37" s="191">
        <f t="shared" si="2"/>
        <v>0.9388020833333334</v>
      </c>
      <c r="H37" s="74">
        <v>0</v>
      </c>
      <c r="I37" s="54">
        <v>563</v>
      </c>
      <c r="J37" s="125">
        <f t="shared" si="1"/>
        <v>3.7033747779751334</v>
      </c>
      <c r="K37" s="55">
        <v>0</v>
      </c>
      <c r="L37" s="15" t="s">
        <v>8</v>
      </c>
      <c r="M37" s="84"/>
      <c r="N37" s="84"/>
    </row>
    <row r="38" spans="1:14" ht="14.25">
      <c r="A38" s="20">
        <v>503</v>
      </c>
      <c r="B38" s="54">
        <v>42298</v>
      </c>
      <c r="C38" s="54">
        <v>45563</v>
      </c>
      <c r="D38" s="125">
        <f t="shared" si="0"/>
        <v>3265</v>
      </c>
      <c r="E38" s="54">
        <v>732.75</v>
      </c>
      <c r="F38" s="54">
        <v>35.25</v>
      </c>
      <c r="G38" s="191">
        <f t="shared" si="2"/>
        <v>0.9541015625</v>
      </c>
      <c r="H38" s="74">
        <v>0</v>
      </c>
      <c r="I38" s="54">
        <v>929.5</v>
      </c>
      <c r="J38" s="125">
        <f t="shared" si="1"/>
        <v>3.5126412049488973</v>
      </c>
      <c r="K38" s="55">
        <v>2</v>
      </c>
      <c r="L38" s="15" t="s">
        <v>8</v>
      </c>
      <c r="M38" s="84"/>
      <c r="N38" s="84"/>
    </row>
    <row r="39" spans="1:14" ht="14.25">
      <c r="A39" s="20">
        <v>504</v>
      </c>
      <c r="B39" s="54">
        <v>23355</v>
      </c>
      <c r="C39" s="54">
        <v>26360</v>
      </c>
      <c r="D39" s="125">
        <f t="shared" si="0"/>
        <v>3005</v>
      </c>
      <c r="E39" s="54">
        <v>748.75</v>
      </c>
      <c r="F39" s="54">
        <v>19.25</v>
      </c>
      <c r="G39" s="191">
        <f t="shared" si="2"/>
        <v>0.9749348958333334</v>
      </c>
      <c r="H39" s="74">
        <v>0</v>
      </c>
      <c r="I39" s="54">
        <v>779.2</v>
      </c>
      <c r="J39" s="125">
        <f t="shared" si="1"/>
        <v>3.856519507186858</v>
      </c>
      <c r="K39" s="55">
        <v>3</v>
      </c>
      <c r="L39" s="15" t="s">
        <v>8</v>
      </c>
      <c r="M39" s="84"/>
      <c r="N39" s="84"/>
    </row>
    <row r="40" spans="1:14" ht="14.25">
      <c r="A40" s="20">
        <v>505</v>
      </c>
      <c r="B40" s="54">
        <v>138529</v>
      </c>
      <c r="C40" s="54">
        <v>142020</v>
      </c>
      <c r="D40" s="125">
        <f t="shared" si="0"/>
        <v>3491</v>
      </c>
      <c r="E40" s="54">
        <v>748</v>
      </c>
      <c r="F40" s="54">
        <v>20</v>
      </c>
      <c r="G40" s="191">
        <f t="shared" si="2"/>
        <v>0.9739583333333334</v>
      </c>
      <c r="H40" s="170">
        <v>0</v>
      </c>
      <c r="I40" s="54">
        <v>930.1</v>
      </c>
      <c r="J40" s="125">
        <f t="shared" si="1"/>
        <v>3.7533598537791635</v>
      </c>
      <c r="K40" s="55">
        <v>0</v>
      </c>
      <c r="L40" s="15" t="s">
        <v>8</v>
      </c>
      <c r="M40" s="84"/>
      <c r="N40" s="197"/>
    </row>
    <row r="41" spans="1:12" ht="14.25">
      <c r="A41" s="20">
        <v>506</v>
      </c>
      <c r="B41" s="54">
        <v>36797</v>
      </c>
      <c r="C41" s="54">
        <v>39517</v>
      </c>
      <c r="D41" s="125">
        <f t="shared" si="0"/>
        <v>2720</v>
      </c>
      <c r="E41" s="54">
        <v>748.25</v>
      </c>
      <c r="F41" s="54">
        <v>19.75</v>
      </c>
      <c r="G41" s="191">
        <f t="shared" si="2"/>
        <v>0.9742838541666666</v>
      </c>
      <c r="H41" s="170">
        <v>0</v>
      </c>
      <c r="I41" s="54">
        <v>740.9</v>
      </c>
      <c r="J41" s="125">
        <f t="shared" si="1"/>
        <v>3.6712106897017143</v>
      </c>
      <c r="K41" s="55">
        <v>0</v>
      </c>
      <c r="L41" s="15" t="s">
        <v>8</v>
      </c>
    </row>
    <row r="42" spans="1:12" ht="14.25">
      <c r="A42" s="20">
        <v>507</v>
      </c>
      <c r="B42" s="54">
        <v>4643</v>
      </c>
      <c r="C42" s="54">
        <v>6464</v>
      </c>
      <c r="D42" s="125">
        <f t="shared" si="0"/>
        <v>1821</v>
      </c>
      <c r="E42" s="54">
        <v>757.75</v>
      </c>
      <c r="F42" s="54">
        <v>10.25</v>
      </c>
      <c r="G42" s="191">
        <f t="shared" si="2"/>
        <v>0.9866536458333334</v>
      </c>
      <c r="H42" s="170">
        <v>0</v>
      </c>
      <c r="I42" s="54">
        <v>512.2</v>
      </c>
      <c r="J42" s="125">
        <f t="shared" si="1"/>
        <v>3.5552518547442404</v>
      </c>
      <c r="K42" s="55">
        <v>0</v>
      </c>
      <c r="L42" s="15" t="s">
        <v>8</v>
      </c>
    </row>
    <row r="43" spans="1:12" ht="14.25">
      <c r="A43" s="20">
        <v>508</v>
      </c>
      <c r="B43">
        <v>154292</v>
      </c>
      <c r="C43" s="54">
        <v>156961</v>
      </c>
      <c r="D43" s="125">
        <f t="shared" si="0"/>
        <v>2669</v>
      </c>
      <c r="E43" s="54">
        <v>742.75</v>
      </c>
      <c r="F43" s="54">
        <v>25.25</v>
      </c>
      <c r="G43" s="191">
        <f t="shared" si="2"/>
        <v>0.9671223958333334</v>
      </c>
      <c r="H43" s="170">
        <v>0</v>
      </c>
      <c r="I43" s="54">
        <v>806.3</v>
      </c>
      <c r="J43" s="125">
        <f t="shared" si="1"/>
        <v>3.310182314275084</v>
      </c>
      <c r="K43" s="55">
        <v>2</v>
      </c>
      <c r="L43" s="15" t="s">
        <v>8</v>
      </c>
    </row>
    <row r="44" spans="1:12" ht="14.25">
      <c r="A44" s="20">
        <v>509</v>
      </c>
      <c r="B44" s="54">
        <v>6196</v>
      </c>
      <c r="C44" s="54">
        <v>9804</v>
      </c>
      <c r="D44" s="125">
        <f t="shared" si="0"/>
        <v>3608</v>
      </c>
      <c r="E44" s="54">
        <v>757.25</v>
      </c>
      <c r="F44">
        <v>10.75</v>
      </c>
      <c r="G44" s="191">
        <f t="shared" si="2"/>
        <v>0.9860026041666666</v>
      </c>
      <c r="H44" s="170">
        <v>0</v>
      </c>
      <c r="I44" s="54">
        <v>955.7</v>
      </c>
      <c r="J44" s="125">
        <f t="shared" si="1"/>
        <v>3.775243277179031</v>
      </c>
      <c r="K44" s="55">
        <v>0</v>
      </c>
      <c r="L44" s="15" t="s">
        <v>8</v>
      </c>
    </row>
    <row r="45" spans="1:12" ht="14.25">
      <c r="A45" s="20">
        <v>510</v>
      </c>
      <c r="B45">
        <v>23251</v>
      </c>
      <c r="C45" s="54">
        <v>26717</v>
      </c>
      <c r="D45" s="125">
        <f t="shared" si="0"/>
        <v>3466</v>
      </c>
      <c r="E45" s="54">
        <v>736.42</v>
      </c>
      <c r="F45" s="54">
        <v>31.58</v>
      </c>
      <c r="G45" s="191">
        <f t="shared" si="2"/>
        <v>0.9588802083333333</v>
      </c>
      <c r="H45" s="170">
        <v>0</v>
      </c>
      <c r="I45" s="54">
        <v>1011.3</v>
      </c>
      <c r="J45" s="125">
        <f t="shared" si="1"/>
        <v>3.427271828339761</v>
      </c>
      <c r="K45" s="55">
        <v>0</v>
      </c>
      <c r="L45" s="15" t="s">
        <v>8</v>
      </c>
    </row>
    <row r="46" spans="1:12" ht="14.25">
      <c r="A46" s="20">
        <v>511</v>
      </c>
      <c r="B46" s="54">
        <v>38922</v>
      </c>
      <c r="C46" s="54">
        <v>42603</v>
      </c>
      <c r="D46" s="125">
        <f t="shared" si="0"/>
        <v>3681</v>
      </c>
      <c r="E46" s="54">
        <v>754</v>
      </c>
      <c r="F46" s="54">
        <v>14</v>
      </c>
      <c r="G46" s="191">
        <f t="shared" si="2"/>
        <v>0.9817708333333334</v>
      </c>
      <c r="H46" s="170">
        <v>0</v>
      </c>
      <c r="I46" s="54">
        <v>1075.53</v>
      </c>
      <c r="J46" s="125">
        <f t="shared" si="1"/>
        <v>3.422498675071825</v>
      </c>
      <c r="K46" s="55">
        <v>0</v>
      </c>
      <c r="L46" s="15" t="s">
        <v>8</v>
      </c>
    </row>
    <row r="47" spans="1:12" ht="14.25">
      <c r="A47" s="20">
        <v>512</v>
      </c>
      <c r="B47" s="54">
        <v>31611</v>
      </c>
      <c r="C47" s="54">
        <v>35012</v>
      </c>
      <c r="D47" s="125">
        <f t="shared" si="0"/>
        <v>3401</v>
      </c>
      <c r="E47" s="54">
        <v>738.5</v>
      </c>
      <c r="F47">
        <v>29.5</v>
      </c>
      <c r="G47" s="191">
        <f t="shared" si="2"/>
        <v>0.9615885416666666</v>
      </c>
      <c r="H47" s="170">
        <v>1</v>
      </c>
      <c r="I47">
        <v>828.6</v>
      </c>
      <c r="J47" s="125">
        <f t="shared" si="1"/>
        <v>4.104513637460777</v>
      </c>
      <c r="K47" s="55">
        <v>3</v>
      </c>
      <c r="L47" s="15" t="s">
        <v>8</v>
      </c>
    </row>
    <row r="48" spans="1:12" ht="14.25">
      <c r="A48" s="20">
        <v>513</v>
      </c>
      <c r="B48" s="54">
        <v>40207</v>
      </c>
      <c r="C48" s="54">
        <v>41211</v>
      </c>
      <c r="D48" s="125">
        <f t="shared" si="0"/>
        <v>1004</v>
      </c>
      <c r="E48" s="54">
        <v>761</v>
      </c>
      <c r="F48" s="54">
        <v>7</v>
      </c>
      <c r="G48" s="191">
        <f t="shared" si="2"/>
        <v>0.9908854166666666</v>
      </c>
      <c r="H48" s="74">
        <v>0</v>
      </c>
      <c r="I48" s="54">
        <v>308.3</v>
      </c>
      <c r="J48" s="125">
        <f t="shared" si="1"/>
        <v>3.256568277651638</v>
      </c>
      <c r="K48" s="55">
        <v>0</v>
      </c>
      <c r="L48" s="15" t="s">
        <v>8</v>
      </c>
    </row>
    <row r="49" spans="1:14" ht="14.25">
      <c r="A49" s="20">
        <v>514</v>
      </c>
      <c r="B49" s="54">
        <v>352081</v>
      </c>
      <c r="C49" s="54">
        <v>354158</v>
      </c>
      <c r="D49" s="125">
        <f t="shared" si="0"/>
        <v>2077</v>
      </c>
      <c r="E49" s="54">
        <v>741.75</v>
      </c>
      <c r="F49" s="54">
        <v>26.25</v>
      </c>
      <c r="G49" s="191">
        <f t="shared" si="2"/>
        <v>0.9658203125</v>
      </c>
      <c r="H49" s="170">
        <v>3</v>
      </c>
      <c r="I49">
        <v>605.4</v>
      </c>
      <c r="J49" s="125">
        <f t="shared" si="1"/>
        <v>3.430789560621077</v>
      </c>
      <c r="K49" s="55">
        <v>1</v>
      </c>
      <c r="L49" s="15" t="s">
        <v>8</v>
      </c>
      <c r="N49" s="201"/>
    </row>
    <row r="50" spans="1:12" ht="14.25">
      <c r="A50" s="20">
        <v>515</v>
      </c>
      <c r="B50" s="54">
        <v>171840</v>
      </c>
      <c r="C50" s="54">
        <v>175021</v>
      </c>
      <c r="D50" s="125">
        <f t="shared" si="0"/>
        <v>3181</v>
      </c>
      <c r="E50" s="54">
        <v>740</v>
      </c>
      <c r="F50" s="54">
        <v>28</v>
      </c>
      <c r="G50" s="191">
        <f t="shared" si="2"/>
        <v>0.9635416666666666</v>
      </c>
      <c r="H50" s="170">
        <v>0</v>
      </c>
      <c r="I50" s="54">
        <v>920.5</v>
      </c>
      <c r="J50" s="125">
        <f t="shared" si="1"/>
        <v>3.4557305812058665</v>
      </c>
      <c r="K50" s="55">
        <v>3</v>
      </c>
      <c r="L50" s="15" t="s">
        <v>8</v>
      </c>
    </row>
    <row r="51" spans="1:12" ht="14.25">
      <c r="A51" s="20">
        <v>516</v>
      </c>
      <c r="B51" s="54">
        <v>32496</v>
      </c>
      <c r="C51" s="54">
        <v>35285</v>
      </c>
      <c r="D51" s="125">
        <f t="shared" si="0"/>
        <v>2789</v>
      </c>
      <c r="E51" s="54">
        <v>720.5</v>
      </c>
      <c r="F51" s="54">
        <v>47.5</v>
      </c>
      <c r="G51" s="191">
        <f t="shared" si="2"/>
        <v>0.9381510416666666</v>
      </c>
      <c r="H51" s="170">
        <v>0</v>
      </c>
      <c r="I51" s="54">
        <v>845.2</v>
      </c>
      <c r="J51" s="125">
        <f t="shared" si="1"/>
        <v>3.299810695693327</v>
      </c>
      <c r="K51" s="55">
        <v>0</v>
      </c>
      <c r="L51" s="15" t="s">
        <v>8</v>
      </c>
    </row>
    <row r="52" spans="1:12" ht="14.25">
      <c r="A52" s="20">
        <v>517</v>
      </c>
      <c r="B52" s="54">
        <v>80002</v>
      </c>
      <c r="C52">
        <v>83794</v>
      </c>
      <c r="D52" s="125">
        <f t="shared" si="0"/>
        <v>3792</v>
      </c>
      <c r="E52" s="54">
        <v>752.75</v>
      </c>
      <c r="F52" s="54">
        <v>15.25</v>
      </c>
      <c r="G52" s="191">
        <f t="shared" si="2"/>
        <v>0.9801432291666666</v>
      </c>
      <c r="H52" s="73">
        <v>0</v>
      </c>
      <c r="I52" s="54">
        <v>933.7</v>
      </c>
      <c r="J52" s="125">
        <f t="shared" si="1"/>
        <v>4.061261647210024</v>
      </c>
      <c r="K52" s="55">
        <v>0</v>
      </c>
      <c r="L52" s="15" t="s">
        <v>8</v>
      </c>
    </row>
    <row r="53" spans="1:12" ht="14.25">
      <c r="A53" s="20">
        <v>518</v>
      </c>
      <c r="B53" s="54">
        <v>2165</v>
      </c>
      <c r="C53" s="54">
        <v>5200</v>
      </c>
      <c r="D53" s="125">
        <f t="shared" si="0"/>
        <v>3035</v>
      </c>
      <c r="E53" s="54">
        <v>760.75</v>
      </c>
      <c r="F53" s="54">
        <v>7.25</v>
      </c>
      <c r="G53" s="191">
        <f t="shared" si="2"/>
        <v>0.9905598958333334</v>
      </c>
      <c r="H53" s="73">
        <v>0</v>
      </c>
      <c r="I53" s="54">
        <v>858.7</v>
      </c>
      <c r="J53" s="125">
        <f t="shared" si="1"/>
        <v>3.5344124839874227</v>
      </c>
      <c r="K53" s="55">
        <v>2</v>
      </c>
      <c r="L53" s="15" t="s">
        <v>8</v>
      </c>
    </row>
    <row r="54" spans="1:13" ht="14.25">
      <c r="A54" s="20">
        <v>519</v>
      </c>
      <c r="B54" s="54">
        <v>82017</v>
      </c>
      <c r="C54" s="54">
        <v>85580</v>
      </c>
      <c r="D54" s="125">
        <f t="shared" si="0"/>
        <v>3563</v>
      </c>
      <c r="E54" s="54">
        <v>741.75</v>
      </c>
      <c r="F54" s="54">
        <v>26.25</v>
      </c>
      <c r="G54" s="191">
        <f t="shared" si="2"/>
        <v>0.9658203125</v>
      </c>
      <c r="H54" s="73">
        <v>0</v>
      </c>
      <c r="I54" s="54">
        <v>980.4</v>
      </c>
      <c r="J54" s="125">
        <f t="shared" si="1"/>
        <v>3.6342309261525907</v>
      </c>
      <c r="K54" s="55">
        <v>4</v>
      </c>
      <c r="L54" s="15" t="s">
        <v>8</v>
      </c>
      <c r="M54" s="202"/>
    </row>
    <row r="55" spans="1:12" ht="14.25">
      <c r="A55" s="20">
        <v>520</v>
      </c>
      <c r="B55" s="54">
        <v>109145</v>
      </c>
      <c r="C55" s="54">
        <v>109549</v>
      </c>
      <c r="D55" s="125">
        <f t="shared" si="0"/>
        <v>404</v>
      </c>
      <c r="E55" s="54">
        <v>721.25</v>
      </c>
      <c r="F55" s="54">
        <v>46.75</v>
      </c>
      <c r="G55" s="191">
        <f t="shared" si="2"/>
        <v>0.9391276041666666</v>
      </c>
      <c r="H55" s="73">
        <v>0</v>
      </c>
      <c r="I55" s="54">
        <v>206.6</v>
      </c>
      <c r="J55" s="125">
        <f t="shared" si="1"/>
        <v>1.9554695062923524</v>
      </c>
      <c r="K55" s="55">
        <v>0</v>
      </c>
      <c r="L55" s="15" t="s">
        <v>8</v>
      </c>
    </row>
    <row r="56" spans="1:12" ht="14.25">
      <c r="A56" s="20">
        <v>522</v>
      </c>
      <c r="B56">
        <v>55677</v>
      </c>
      <c r="C56" s="54">
        <v>59329</v>
      </c>
      <c r="D56" s="125">
        <f t="shared" si="0"/>
        <v>3652</v>
      </c>
      <c r="E56" s="54">
        <v>763.42</v>
      </c>
      <c r="F56" s="54">
        <v>4.58</v>
      </c>
      <c r="G56" s="191">
        <f t="shared" si="2"/>
        <v>0.9940364583333333</v>
      </c>
      <c r="H56" s="73">
        <v>0</v>
      </c>
      <c r="I56" s="54">
        <v>872</v>
      </c>
      <c r="J56" s="125">
        <f t="shared" si="1"/>
        <v>4.1880733944954125</v>
      </c>
      <c r="K56" s="55">
        <v>0</v>
      </c>
      <c r="L56" s="15" t="s">
        <v>8</v>
      </c>
    </row>
    <row r="57" spans="1:12" ht="14.25">
      <c r="A57" s="20">
        <v>523</v>
      </c>
      <c r="B57" s="54">
        <v>12364</v>
      </c>
      <c r="C57">
        <v>15745</v>
      </c>
      <c r="D57" s="125">
        <f t="shared" si="0"/>
        <v>3381</v>
      </c>
      <c r="E57" s="54">
        <v>746.5</v>
      </c>
      <c r="F57" s="54">
        <v>21.5</v>
      </c>
      <c r="G57" s="191">
        <f t="shared" si="2"/>
        <v>0.9720052083333334</v>
      </c>
      <c r="H57" s="73">
        <v>0</v>
      </c>
      <c r="I57" s="54">
        <v>964.9</v>
      </c>
      <c r="J57" s="125">
        <f t="shared" si="1"/>
        <v>3.5039900507824644</v>
      </c>
      <c r="K57" s="55">
        <v>2</v>
      </c>
      <c r="L57" s="15" t="s">
        <v>8</v>
      </c>
    </row>
    <row r="58" spans="1:12" ht="14.25">
      <c r="A58" s="20">
        <v>524</v>
      </c>
      <c r="B58" s="54">
        <v>24102</v>
      </c>
      <c r="C58" s="54">
        <v>26955</v>
      </c>
      <c r="D58" s="125">
        <f t="shared" si="0"/>
        <v>2853</v>
      </c>
      <c r="E58" s="54">
        <v>714.25</v>
      </c>
      <c r="F58" s="54">
        <v>53.75</v>
      </c>
      <c r="G58" s="191">
        <f t="shared" si="2"/>
        <v>0.9300130208333334</v>
      </c>
      <c r="H58" s="73">
        <v>1</v>
      </c>
      <c r="I58" s="54">
        <v>820.4</v>
      </c>
      <c r="J58" s="125">
        <f t="shared" si="1"/>
        <v>3.4775719161384693</v>
      </c>
      <c r="K58" s="55">
        <v>0</v>
      </c>
      <c r="L58" s="15" t="s">
        <v>8</v>
      </c>
    </row>
    <row r="59" spans="1:12" ht="14.25">
      <c r="A59" s="20">
        <v>526</v>
      </c>
      <c r="B59" s="54">
        <v>286474</v>
      </c>
      <c r="C59" s="54">
        <v>290627</v>
      </c>
      <c r="D59" s="125">
        <f t="shared" si="0"/>
        <v>4153</v>
      </c>
      <c r="E59" s="54">
        <v>745</v>
      </c>
      <c r="F59" s="54">
        <v>23</v>
      </c>
      <c r="G59" s="191">
        <f t="shared" si="2"/>
        <v>0.9700520833333334</v>
      </c>
      <c r="H59" s="73">
        <v>0</v>
      </c>
      <c r="I59" s="54">
        <v>1064.9</v>
      </c>
      <c r="J59" s="125">
        <f t="shared" si="1"/>
        <v>3.8998967039158603</v>
      </c>
      <c r="K59" s="55">
        <v>1</v>
      </c>
      <c r="L59" s="15" t="s">
        <v>8</v>
      </c>
    </row>
    <row r="60" spans="1:12" ht="14.25">
      <c r="A60" s="20">
        <v>527</v>
      </c>
      <c r="B60" s="54">
        <v>109805</v>
      </c>
      <c r="C60" s="54">
        <v>113957</v>
      </c>
      <c r="D60" s="125">
        <f t="shared" si="0"/>
        <v>4152</v>
      </c>
      <c r="E60" s="54">
        <v>747</v>
      </c>
      <c r="F60" s="54">
        <v>21</v>
      </c>
      <c r="G60" s="191">
        <f t="shared" si="2"/>
        <v>0.97265625</v>
      </c>
      <c r="H60" s="73">
        <v>0</v>
      </c>
      <c r="I60" s="54">
        <v>950.6</v>
      </c>
      <c r="J60" s="125">
        <f t="shared" si="1"/>
        <v>4.36776772564696</v>
      </c>
      <c r="K60" s="55">
        <v>1</v>
      </c>
      <c r="L60" s="15" t="s">
        <v>8</v>
      </c>
    </row>
    <row r="61" spans="1:12" ht="14.25">
      <c r="A61" s="20">
        <v>701</v>
      </c>
      <c r="B61" s="54">
        <v>158797</v>
      </c>
      <c r="C61" s="54">
        <v>165883</v>
      </c>
      <c r="D61" s="125">
        <f t="shared" si="0"/>
        <v>7086</v>
      </c>
      <c r="E61" s="54">
        <v>749.25</v>
      </c>
      <c r="F61" s="54">
        <v>18.75</v>
      </c>
      <c r="G61" s="191">
        <f t="shared" si="2"/>
        <v>0.9755859375</v>
      </c>
      <c r="H61" s="73">
        <v>0</v>
      </c>
      <c r="I61" s="54">
        <v>1417.3</v>
      </c>
      <c r="J61" s="125">
        <f t="shared" si="1"/>
        <v>4.999647216538489</v>
      </c>
      <c r="K61" s="55">
        <v>0</v>
      </c>
      <c r="L61" s="15" t="s">
        <v>8</v>
      </c>
    </row>
    <row r="62" spans="1:12" ht="14.25">
      <c r="A62" s="20">
        <v>706</v>
      </c>
      <c r="B62" s="54">
        <v>127894</v>
      </c>
      <c r="C62" s="54">
        <v>134583</v>
      </c>
      <c r="D62" s="125">
        <f t="shared" si="0"/>
        <v>6689</v>
      </c>
      <c r="E62" s="54">
        <v>750.5</v>
      </c>
      <c r="F62" s="54">
        <v>17.5</v>
      </c>
      <c r="G62" s="191">
        <f t="shared" si="2"/>
        <v>0.9772135416666666</v>
      </c>
      <c r="H62" s="73">
        <v>0</v>
      </c>
      <c r="I62" s="54">
        <v>1409.2</v>
      </c>
      <c r="J62" s="125">
        <f t="shared" si="1"/>
        <v>4.746664774340051</v>
      </c>
      <c r="K62" s="55">
        <v>2</v>
      </c>
      <c r="L62" s="15" t="s">
        <v>8</v>
      </c>
    </row>
    <row r="63" spans="1:12" ht="14.25">
      <c r="A63" s="20">
        <v>711</v>
      </c>
      <c r="B63">
        <v>120781</v>
      </c>
      <c r="C63" s="54">
        <v>126274</v>
      </c>
      <c r="D63" s="125">
        <f t="shared" si="0"/>
        <v>5493</v>
      </c>
      <c r="E63" s="54">
        <v>745</v>
      </c>
      <c r="F63" s="54">
        <v>23</v>
      </c>
      <c r="G63" s="191">
        <f t="shared" si="2"/>
        <v>0.9700520833333334</v>
      </c>
      <c r="H63" s="73">
        <v>0</v>
      </c>
      <c r="I63" s="54">
        <v>1077.4</v>
      </c>
      <c r="J63" s="125">
        <f t="shared" si="1"/>
        <v>5.09838500092816</v>
      </c>
      <c r="K63" s="55">
        <v>2</v>
      </c>
      <c r="L63" s="15" t="s">
        <v>8</v>
      </c>
    </row>
    <row r="64" spans="1:12" ht="14.25">
      <c r="A64" s="20">
        <v>713</v>
      </c>
      <c r="B64" s="54">
        <v>151497</v>
      </c>
      <c r="C64">
        <v>154059</v>
      </c>
      <c r="D64" s="125">
        <f t="shared" si="0"/>
        <v>2562</v>
      </c>
      <c r="E64" s="54">
        <v>408</v>
      </c>
      <c r="F64" s="54">
        <v>360</v>
      </c>
      <c r="G64" s="191">
        <f t="shared" si="2"/>
        <v>0.53125</v>
      </c>
      <c r="H64" s="73">
        <v>0</v>
      </c>
      <c r="I64" s="54">
        <v>491.7</v>
      </c>
      <c r="J64" s="125">
        <f t="shared" si="1"/>
        <v>5.210494203782795</v>
      </c>
      <c r="K64" s="55">
        <v>1</v>
      </c>
      <c r="L64" s="15" t="s">
        <v>8</v>
      </c>
    </row>
    <row r="65" spans="1:12" ht="14.25">
      <c r="A65" s="20">
        <v>714</v>
      </c>
      <c r="B65" s="54">
        <v>36040</v>
      </c>
      <c r="C65" s="54">
        <v>42218</v>
      </c>
      <c r="D65" s="125">
        <f t="shared" si="0"/>
        <v>6178</v>
      </c>
      <c r="E65" s="54">
        <v>743.75</v>
      </c>
      <c r="F65" s="54">
        <v>24.25</v>
      </c>
      <c r="G65" s="191">
        <f t="shared" si="2"/>
        <v>0.9684244791666666</v>
      </c>
      <c r="H65" s="73">
        <v>0</v>
      </c>
      <c r="I65" s="54">
        <v>1393.5</v>
      </c>
      <c r="J65" s="125">
        <f t="shared" si="1"/>
        <v>4.4334409759598135</v>
      </c>
      <c r="K65" s="55">
        <v>3</v>
      </c>
      <c r="L65" s="15" t="s">
        <v>8</v>
      </c>
    </row>
    <row r="66" spans="1:12" ht="14.25">
      <c r="A66" s="20">
        <v>715</v>
      </c>
      <c r="B66" s="54">
        <v>207974</v>
      </c>
      <c r="C66" s="54">
        <v>208493</v>
      </c>
      <c r="D66" s="125">
        <f t="shared" si="0"/>
        <v>519</v>
      </c>
      <c r="E66" s="54">
        <v>480</v>
      </c>
      <c r="F66" s="54">
        <v>288</v>
      </c>
      <c r="G66" s="191">
        <f t="shared" si="2"/>
        <v>0.625</v>
      </c>
      <c r="H66" s="73">
        <v>0</v>
      </c>
      <c r="I66" s="54">
        <v>119.1</v>
      </c>
      <c r="J66" s="125">
        <f t="shared" si="1"/>
        <v>4.357682619647355</v>
      </c>
      <c r="K66" s="55">
        <v>0</v>
      </c>
      <c r="L66" s="15" t="s">
        <v>8</v>
      </c>
    </row>
    <row r="67" spans="1:12" ht="15" customHeight="1">
      <c r="A67" s="20">
        <v>366</v>
      </c>
      <c r="B67" s="54">
        <v>8297</v>
      </c>
      <c r="C67" s="54">
        <v>8358</v>
      </c>
      <c r="D67" s="125">
        <f t="shared" si="0"/>
        <v>61</v>
      </c>
      <c r="E67" s="54">
        <v>745.25</v>
      </c>
      <c r="F67" s="54">
        <v>22.75</v>
      </c>
      <c r="G67" s="191">
        <f t="shared" si="2"/>
        <v>0.9703776041666666</v>
      </c>
      <c r="H67" s="16">
        <v>1</v>
      </c>
      <c r="I67" s="54">
        <v>9.8</v>
      </c>
      <c r="J67" s="125">
        <f t="shared" si="1"/>
        <v>6.224489795918367</v>
      </c>
      <c r="K67" s="16">
        <v>0</v>
      </c>
      <c r="L67" s="151" t="s">
        <v>49</v>
      </c>
    </row>
    <row r="68" spans="1:12" ht="15" customHeight="1">
      <c r="A68" s="20">
        <v>376</v>
      </c>
      <c r="B68">
        <v>210</v>
      </c>
      <c r="C68" s="54">
        <v>255</v>
      </c>
      <c r="D68" s="125">
        <f t="shared" si="0"/>
        <v>45</v>
      </c>
      <c r="E68" s="54">
        <v>765.75</v>
      </c>
      <c r="F68" s="54">
        <v>2.25</v>
      </c>
      <c r="G68" s="191">
        <f t="shared" si="2"/>
        <v>0.9970703125</v>
      </c>
      <c r="H68" s="199">
        <v>0</v>
      </c>
      <c r="I68" s="54">
        <v>6.3</v>
      </c>
      <c r="J68" s="125">
        <f t="shared" si="1"/>
        <v>7.142857142857143</v>
      </c>
      <c r="K68" s="16">
        <v>0</v>
      </c>
      <c r="L68" s="151" t="s">
        <v>49</v>
      </c>
    </row>
    <row r="69" spans="1:12" ht="14.25">
      <c r="A69" s="20">
        <v>801</v>
      </c>
      <c r="B69" s="54">
        <v>34435</v>
      </c>
      <c r="C69">
        <v>35979</v>
      </c>
      <c r="D69" s="125">
        <f t="shared" si="0"/>
        <v>1544</v>
      </c>
      <c r="E69" s="54">
        <v>747.5</v>
      </c>
      <c r="F69" s="54">
        <v>20.5</v>
      </c>
      <c r="G69" s="191">
        <f t="shared" si="2"/>
        <v>0.9733072916666666</v>
      </c>
      <c r="H69" s="73">
        <v>1</v>
      </c>
      <c r="I69" s="54">
        <v>161.348</v>
      </c>
      <c r="J69" s="125">
        <f t="shared" si="1"/>
        <v>9.56937799043062</v>
      </c>
      <c r="K69" s="55">
        <v>0</v>
      </c>
      <c r="L69" s="15" t="s">
        <v>42</v>
      </c>
    </row>
    <row r="70" spans="1:12" ht="14.25">
      <c r="A70" s="20">
        <v>802</v>
      </c>
      <c r="B70" s="54"/>
      <c r="C70" s="54"/>
      <c r="D70" s="125">
        <f t="shared" si="0"/>
        <v>0</v>
      </c>
      <c r="E70" s="54">
        <v>767.5</v>
      </c>
      <c r="F70" s="54">
        <v>0.5</v>
      </c>
      <c r="G70" s="191">
        <f t="shared" si="2"/>
        <v>0.9993489583333334</v>
      </c>
      <c r="H70" s="73">
        <v>0</v>
      </c>
      <c r="I70" s="54"/>
      <c r="J70" s="125">
        <f t="shared" si="1"/>
        <v>0</v>
      </c>
      <c r="K70" s="55">
        <v>0</v>
      </c>
      <c r="L70" s="15" t="s">
        <v>42</v>
      </c>
    </row>
    <row r="71" spans="1:12" ht="14.25">
      <c r="A71" s="20">
        <v>803</v>
      </c>
      <c r="B71" s="54">
        <v>49778</v>
      </c>
      <c r="C71">
        <v>51436</v>
      </c>
      <c r="D71" s="125">
        <f aca="true" t="shared" si="3" ref="D71:D79">C71-B71</f>
        <v>1658</v>
      </c>
      <c r="E71" s="54">
        <v>757.75</v>
      </c>
      <c r="F71">
        <v>10.25</v>
      </c>
      <c r="G71" s="191">
        <f t="shared" si="2"/>
        <v>0.9866536458333334</v>
      </c>
      <c r="H71" s="73">
        <v>1</v>
      </c>
      <c r="I71">
        <v>185.715</v>
      </c>
      <c r="J71" s="125">
        <f aca="true" t="shared" si="4" ref="J71:J79">IF(I71=0,0,(D71/I71))</f>
        <v>8.927657970546267</v>
      </c>
      <c r="K71" s="55">
        <v>0</v>
      </c>
      <c r="L71" s="15" t="s">
        <v>42</v>
      </c>
    </row>
    <row r="72" spans="1:12" ht="14.25">
      <c r="A72" s="20">
        <v>804</v>
      </c>
      <c r="B72" s="54"/>
      <c r="C72" s="54"/>
      <c r="D72" s="125">
        <f t="shared" si="3"/>
        <v>0</v>
      </c>
      <c r="E72" s="54">
        <v>768</v>
      </c>
      <c r="F72" s="54">
        <v>0</v>
      </c>
      <c r="G72" s="191">
        <f aca="true" t="shared" si="5" ref="G72:G79">E72/768</f>
        <v>1</v>
      </c>
      <c r="H72" s="73">
        <v>0</v>
      </c>
      <c r="I72" s="54"/>
      <c r="J72" s="125">
        <f t="shared" si="4"/>
        <v>0</v>
      </c>
      <c r="K72" s="55">
        <v>0</v>
      </c>
      <c r="L72" s="15" t="s">
        <v>42</v>
      </c>
    </row>
    <row r="73" spans="1:12" ht="14.25">
      <c r="A73" s="20">
        <v>805</v>
      </c>
      <c r="B73" s="54">
        <v>42206</v>
      </c>
      <c r="C73" s="54">
        <v>44224</v>
      </c>
      <c r="D73" s="125">
        <f t="shared" si="3"/>
        <v>2018</v>
      </c>
      <c r="E73" s="54">
        <v>763.75</v>
      </c>
      <c r="F73" s="54">
        <v>4.25</v>
      </c>
      <c r="G73" s="191">
        <f t="shared" si="5"/>
        <v>0.9944661458333334</v>
      </c>
      <c r="H73" s="73">
        <v>1</v>
      </c>
      <c r="I73" s="54">
        <v>212.813</v>
      </c>
      <c r="J73" s="125">
        <f t="shared" si="4"/>
        <v>9.482503418494172</v>
      </c>
      <c r="K73" s="55">
        <v>0</v>
      </c>
      <c r="L73" s="15" t="s">
        <v>42</v>
      </c>
    </row>
    <row r="74" spans="1:12" ht="14.25">
      <c r="A74" s="20">
        <v>806</v>
      </c>
      <c r="B74" s="54"/>
      <c r="C74" s="54"/>
      <c r="D74" s="125">
        <f t="shared" si="3"/>
        <v>0</v>
      </c>
      <c r="E74" s="54">
        <v>768</v>
      </c>
      <c r="F74">
        <v>0</v>
      </c>
      <c r="G74" s="191">
        <f t="shared" si="5"/>
        <v>1</v>
      </c>
      <c r="H74" s="73">
        <v>0</v>
      </c>
      <c r="I74" s="54"/>
      <c r="J74" s="125">
        <f t="shared" si="4"/>
        <v>0</v>
      </c>
      <c r="K74" s="55">
        <v>0</v>
      </c>
      <c r="L74" s="15" t="s">
        <v>42</v>
      </c>
    </row>
    <row r="75" spans="1:12" ht="14.25">
      <c r="A75" s="20" t="s">
        <v>29</v>
      </c>
      <c r="B75" s="54">
        <v>14289</v>
      </c>
      <c r="C75" s="54">
        <v>14572</v>
      </c>
      <c r="D75" s="125">
        <f t="shared" si="3"/>
        <v>283</v>
      </c>
      <c r="E75" s="54">
        <v>766</v>
      </c>
      <c r="F75" s="54">
        <v>2</v>
      </c>
      <c r="G75" s="191">
        <f t="shared" si="5"/>
        <v>0.9973958333333334</v>
      </c>
      <c r="H75" s="18">
        <v>0</v>
      </c>
      <c r="I75" s="54">
        <v>114.2</v>
      </c>
      <c r="J75" s="125">
        <f t="shared" si="4"/>
        <v>2.478108581436077</v>
      </c>
      <c r="K75" s="55">
        <v>0</v>
      </c>
      <c r="L75" s="15" t="s">
        <v>45</v>
      </c>
    </row>
    <row r="76" spans="1:12" ht="14.25">
      <c r="A76" s="20" t="s">
        <v>30</v>
      </c>
      <c r="B76">
        <v>15313</v>
      </c>
      <c r="C76" s="54">
        <v>15676</v>
      </c>
      <c r="D76" s="125">
        <f t="shared" si="3"/>
        <v>363</v>
      </c>
      <c r="E76" s="54">
        <v>731.5</v>
      </c>
      <c r="F76" s="54">
        <v>36.5</v>
      </c>
      <c r="G76" s="191">
        <f t="shared" si="5"/>
        <v>0.9524739583333334</v>
      </c>
      <c r="H76" s="57">
        <v>0</v>
      </c>
      <c r="I76" s="54">
        <v>99.1</v>
      </c>
      <c r="J76" s="125">
        <f t="shared" si="4"/>
        <v>3.6629667003027246</v>
      </c>
      <c r="K76" s="55">
        <v>0</v>
      </c>
      <c r="L76" s="15" t="s">
        <v>45</v>
      </c>
    </row>
    <row r="77" spans="1:12" ht="14.25">
      <c r="A77" s="20" t="s">
        <v>35</v>
      </c>
      <c r="B77" s="54">
        <v>12433</v>
      </c>
      <c r="C77" s="54">
        <v>12811</v>
      </c>
      <c r="D77" s="125">
        <f t="shared" si="3"/>
        <v>378</v>
      </c>
      <c r="E77" s="54">
        <v>765.75</v>
      </c>
      <c r="F77" s="54">
        <v>2.25</v>
      </c>
      <c r="G77" s="191">
        <f t="shared" si="5"/>
        <v>0.9970703125</v>
      </c>
      <c r="H77" s="57">
        <v>0</v>
      </c>
      <c r="I77" s="54">
        <v>204</v>
      </c>
      <c r="J77" s="125">
        <f t="shared" si="4"/>
        <v>1.8529411764705883</v>
      </c>
      <c r="K77" s="55">
        <v>0</v>
      </c>
      <c r="L77" s="15" t="s">
        <v>45</v>
      </c>
    </row>
    <row r="78" spans="1:12" ht="14.25">
      <c r="A78" s="20" t="s">
        <v>36</v>
      </c>
      <c r="B78" s="54">
        <v>10342</v>
      </c>
      <c r="C78" s="54">
        <v>10678</v>
      </c>
      <c r="D78" s="125">
        <f t="shared" si="3"/>
        <v>336</v>
      </c>
      <c r="E78" s="54">
        <v>767</v>
      </c>
      <c r="F78">
        <v>1</v>
      </c>
      <c r="G78" s="191">
        <f t="shared" si="5"/>
        <v>0.9986979166666666</v>
      </c>
      <c r="H78" s="57">
        <v>0</v>
      </c>
      <c r="I78" s="54">
        <v>215.6</v>
      </c>
      <c r="J78" s="125">
        <f t="shared" si="4"/>
        <v>1.5584415584415585</v>
      </c>
      <c r="K78" s="55">
        <v>0</v>
      </c>
      <c r="L78" s="15" t="s">
        <v>45</v>
      </c>
    </row>
    <row r="79" spans="1:12" ht="15" thickBot="1">
      <c r="A79" s="20" t="s">
        <v>40</v>
      </c>
      <c r="B79" s="54">
        <v>2735</v>
      </c>
      <c r="C79" s="54">
        <v>3275</v>
      </c>
      <c r="D79" s="125">
        <f t="shared" si="3"/>
        <v>540</v>
      </c>
      <c r="E79" s="54">
        <v>767.5</v>
      </c>
      <c r="F79" s="54">
        <v>0.5</v>
      </c>
      <c r="G79" s="191">
        <f t="shared" si="5"/>
        <v>0.9993489583333334</v>
      </c>
      <c r="H79" s="57">
        <v>0</v>
      </c>
      <c r="I79" s="54">
        <v>163.3</v>
      </c>
      <c r="J79" s="125">
        <f t="shared" si="4"/>
        <v>3.3067973055725655</v>
      </c>
      <c r="K79" s="55">
        <v>0</v>
      </c>
      <c r="L79" s="15" t="s">
        <v>45</v>
      </c>
    </row>
    <row r="80" spans="1:12" ht="15" thickBot="1">
      <c r="A80" s="14" t="s">
        <v>7</v>
      </c>
      <c r="B80" s="14"/>
      <c r="C80" s="14"/>
      <c r="D80" s="89">
        <f>SUM(D7:D79)</f>
        <v>244398</v>
      </c>
      <c r="E80" s="90">
        <f>SUM(E7:E79)</f>
        <v>53512.469999999994</v>
      </c>
      <c r="F80" s="90">
        <f>SUM(F7:F79)</f>
        <v>2551.5299999999997</v>
      </c>
      <c r="G80" s="91">
        <f>AVERAGE(G7:G79)</f>
        <v>0.9544889768835615</v>
      </c>
      <c r="H80" s="97">
        <f>SUM(H7:H79)</f>
        <v>11</v>
      </c>
      <c r="I80" s="175">
        <f>SUM(I7:I79)</f>
        <v>50283.649999999994</v>
      </c>
      <c r="J80" s="93">
        <f>AVERAGE(J7:J79)</f>
        <v>5.0647183390184205</v>
      </c>
      <c r="K80" s="96">
        <f>SUM(K7:K79)</f>
        <v>66</v>
      </c>
      <c r="L80" s="9"/>
    </row>
    <row r="81" spans="1:12" ht="15" thickBot="1">
      <c r="A81" s="13"/>
      <c r="B81" s="12"/>
      <c r="C81" s="12"/>
      <c r="D81" s="10"/>
      <c r="E81" s="63"/>
      <c r="F81" s="63"/>
      <c r="G81" s="11"/>
      <c r="H81" s="10"/>
      <c r="I81" s="56"/>
      <c r="J81" s="9"/>
      <c r="K81" s="9"/>
      <c r="L81" s="9"/>
    </row>
    <row r="82" spans="1:12" ht="13.5" thickBot="1">
      <c r="A82" s="3" t="s">
        <v>6</v>
      </c>
      <c r="B82" s="1" t="s">
        <v>5</v>
      </c>
      <c r="C82" s="1"/>
      <c r="D82" s="1"/>
      <c r="E82" s="65"/>
      <c r="F82" s="58">
        <f>AVERAGE(E80/72)</f>
        <v>743.2287499999999</v>
      </c>
      <c r="G82" s="1"/>
      <c r="H82" s="1"/>
      <c r="I82" s="6" t="s">
        <v>4</v>
      </c>
      <c r="J82" s="6"/>
      <c r="K82" s="8"/>
      <c r="L82" s="8" t="s">
        <v>41</v>
      </c>
    </row>
    <row r="83" spans="1:12" ht="13.5" thickBot="1">
      <c r="A83" s="3"/>
      <c r="B83" s="1" t="s">
        <v>57</v>
      </c>
      <c r="C83" s="1"/>
      <c r="D83" s="1"/>
      <c r="E83" s="65"/>
      <c r="F83" s="172">
        <f>AVERAGE(D13:D32)</f>
        <v>5638.2</v>
      </c>
      <c r="G83" s="1"/>
      <c r="H83" s="1"/>
      <c r="I83" s="6"/>
      <c r="J83" s="6"/>
      <c r="K83" s="8"/>
      <c r="L83" s="8"/>
    </row>
    <row r="84" spans="1:12" ht="13.5" thickBot="1">
      <c r="A84" s="3"/>
      <c r="B84" s="1" t="s">
        <v>3</v>
      </c>
      <c r="C84" s="1"/>
      <c r="D84" s="1"/>
      <c r="E84" s="65"/>
      <c r="F84" s="7">
        <f>AVERAGE(D33:D35)</f>
        <v>3139</v>
      </c>
      <c r="G84" s="1"/>
      <c r="H84" s="1"/>
      <c r="I84" s="6" t="s">
        <v>2</v>
      </c>
      <c r="J84" s="6"/>
      <c r="K84" s="5"/>
      <c r="L84" s="101">
        <v>43103</v>
      </c>
    </row>
    <row r="85" spans="1:12" ht="13.5" thickBot="1">
      <c r="A85" s="3"/>
      <c r="B85" s="1" t="s">
        <v>1</v>
      </c>
      <c r="C85" s="1"/>
      <c r="D85" s="1"/>
      <c r="E85" s="65"/>
      <c r="F85" s="64">
        <f>AVERAGE(D36:D60)</f>
        <v>2982.52</v>
      </c>
      <c r="G85" s="49"/>
      <c r="H85" s="1"/>
      <c r="I85" s="1"/>
      <c r="J85" s="1"/>
      <c r="K85" s="1"/>
      <c r="L85" s="1"/>
    </row>
    <row r="86" spans="1:12" ht="13.5" thickBot="1">
      <c r="A86" s="2"/>
      <c r="B86" s="1" t="s">
        <v>0</v>
      </c>
      <c r="C86" s="1"/>
      <c r="D86" s="1"/>
      <c r="E86" s="65"/>
      <c r="F86" s="50">
        <f>AVERAGE(D61:D66)</f>
        <v>4754.5</v>
      </c>
      <c r="G86" s="1"/>
      <c r="H86" s="1"/>
      <c r="I86" s="1"/>
      <c r="J86" s="1"/>
      <c r="K86" s="1"/>
      <c r="L86" s="1"/>
    </row>
    <row r="87" spans="2:6" ht="13.5" thickBot="1">
      <c r="B87" s="1" t="s">
        <v>58</v>
      </c>
      <c r="F87" s="171">
        <f>AVERAGE(D67:D74)</f>
        <v>665.75</v>
      </c>
    </row>
    <row r="88" spans="2:6" ht="13.5" thickBot="1">
      <c r="B88" s="173" t="s">
        <v>60</v>
      </c>
      <c r="F88" s="174">
        <f>D80/H80</f>
        <v>22218</v>
      </c>
    </row>
  </sheetData>
  <sheetProtection/>
  <mergeCells count="2">
    <mergeCell ref="A1:L1"/>
    <mergeCell ref="K2:L2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zoomScale="90" zoomScaleNormal="90" zoomScalePageLayoutView="0" workbookViewId="0" topLeftCell="A1">
      <selection activeCell="L8" sqref="L8"/>
    </sheetView>
  </sheetViews>
  <sheetFormatPr defaultColWidth="9.140625" defaultRowHeight="12.75"/>
  <cols>
    <col min="7" max="7" width="12.57421875" style="0" customWidth="1"/>
    <col min="12" max="12" width="35.7109375" style="0" bestFit="1" customWidth="1"/>
    <col min="13" max="13" width="59.00390625" style="0" bestFit="1" customWidth="1"/>
  </cols>
  <sheetData>
    <row r="1" spans="1:12" ht="18" thickBot="1">
      <c r="A1" s="206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4.25" thickBot="1">
      <c r="A2" s="47" t="s">
        <v>26</v>
      </c>
      <c r="B2" s="47"/>
      <c r="C2" s="47"/>
      <c r="D2" s="47"/>
      <c r="E2" s="67"/>
      <c r="F2" s="61"/>
      <c r="G2" s="46"/>
      <c r="H2" s="45"/>
      <c r="I2" s="46"/>
      <c r="J2" s="45" t="s">
        <v>25</v>
      </c>
      <c r="K2" s="209">
        <v>42795</v>
      </c>
      <c r="L2" s="210"/>
    </row>
    <row r="3" spans="1:12" ht="12.75">
      <c r="A3" s="44" t="s">
        <v>24</v>
      </c>
      <c r="B3" s="43" t="s">
        <v>23</v>
      </c>
      <c r="C3" s="42"/>
      <c r="D3" s="41"/>
      <c r="E3" s="66" t="s">
        <v>31</v>
      </c>
      <c r="F3" s="60"/>
      <c r="G3" s="40"/>
      <c r="H3" s="39"/>
      <c r="I3" s="38" t="s">
        <v>22</v>
      </c>
      <c r="J3" s="37"/>
      <c r="K3" s="36" t="s">
        <v>21</v>
      </c>
      <c r="L3" s="35"/>
    </row>
    <row r="4" spans="1:12" ht="25.5" thickBot="1">
      <c r="A4" s="34" t="s">
        <v>20</v>
      </c>
      <c r="B4" s="33" t="s">
        <v>19</v>
      </c>
      <c r="C4" s="32" t="s">
        <v>18</v>
      </c>
      <c r="D4" s="31" t="s">
        <v>17</v>
      </c>
      <c r="E4" s="30" t="s">
        <v>16</v>
      </c>
      <c r="F4" s="29" t="s">
        <v>15</v>
      </c>
      <c r="G4" s="28" t="s">
        <v>14</v>
      </c>
      <c r="H4" s="27" t="s">
        <v>13</v>
      </c>
      <c r="I4" s="26" t="s">
        <v>12</v>
      </c>
      <c r="J4" s="25" t="s">
        <v>11</v>
      </c>
      <c r="K4" s="24" t="s">
        <v>10</v>
      </c>
      <c r="L4" s="23" t="s">
        <v>9</v>
      </c>
    </row>
    <row r="5" spans="1:12" ht="12.75">
      <c r="A5" s="75"/>
      <c r="B5" s="104"/>
      <c r="C5" s="104"/>
      <c r="D5" s="104"/>
      <c r="E5" s="105"/>
      <c r="F5" s="106"/>
      <c r="G5" s="104"/>
      <c r="H5" s="107"/>
      <c r="I5" s="108"/>
      <c r="J5" s="108"/>
      <c r="K5" s="104"/>
      <c r="L5" s="104"/>
    </row>
    <row r="6" spans="1:12" ht="12.75">
      <c r="A6" s="110">
        <v>366</v>
      </c>
      <c r="B6" s="112">
        <v>5004</v>
      </c>
      <c r="C6" s="112">
        <v>5089</v>
      </c>
      <c r="D6" s="112">
        <f>(C6-B6)</f>
        <v>85</v>
      </c>
      <c r="E6" s="113">
        <v>761.25</v>
      </c>
      <c r="F6" s="114">
        <v>5.75</v>
      </c>
      <c r="G6" s="119">
        <v>0.99</v>
      </c>
      <c r="H6" s="115">
        <v>0</v>
      </c>
      <c r="I6" s="116" t="s">
        <v>47</v>
      </c>
      <c r="J6" s="116" t="s">
        <v>48</v>
      </c>
      <c r="K6" s="112">
        <v>2</v>
      </c>
      <c r="L6" s="112" t="s">
        <v>49</v>
      </c>
    </row>
    <row r="7" spans="1:12" ht="12">
      <c r="A7" s="111">
        <v>376</v>
      </c>
      <c r="B7" s="111">
        <v>107</v>
      </c>
      <c r="C7" s="111">
        <v>171</v>
      </c>
      <c r="D7" s="111">
        <f>(C7-B7)</f>
        <v>64</v>
      </c>
      <c r="E7" s="59">
        <v>747.5</v>
      </c>
      <c r="F7" s="59">
        <v>19.5</v>
      </c>
      <c r="G7" s="120">
        <v>0.97</v>
      </c>
      <c r="H7" s="111">
        <v>0</v>
      </c>
      <c r="I7" s="111">
        <v>8.225</v>
      </c>
      <c r="J7" s="111">
        <v>7.78</v>
      </c>
      <c r="K7" s="111">
        <v>0</v>
      </c>
      <c r="L7" s="111" t="s">
        <v>49</v>
      </c>
    </row>
    <row r="8" spans="1:12" ht="14.25">
      <c r="A8" s="20" t="s">
        <v>27</v>
      </c>
      <c r="B8" s="81">
        <v>173916</v>
      </c>
      <c r="C8" s="76">
        <v>174481</v>
      </c>
      <c r="D8" s="19">
        <f aca="true" t="shared" si="0" ref="D8:D55">C8-B8</f>
        <v>565</v>
      </c>
      <c r="E8" s="59">
        <v>143</v>
      </c>
      <c r="F8" s="117">
        <v>624</v>
      </c>
      <c r="G8" s="79">
        <v>0.33</v>
      </c>
      <c r="H8" s="71">
        <v>0</v>
      </c>
      <c r="I8" s="76">
        <v>61.8</v>
      </c>
      <c r="J8" s="78">
        <f>IF(I8=0,0,(D8/I8))</f>
        <v>9.142394822006473</v>
      </c>
      <c r="K8" s="55">
        <v>0</v>
      </c>
      <c r="L8" s="48" t="s">
        <v>38</v>
      </c>
    </row>
    <row r="9" spans="1:12" ht="14.25">
      <c r="A9" s="20" t="s">
        <v>28</v>
      </c>
      <c r="B9" s="81">
        <v>114193</v>
      </c>
      <c r="C9" s="76">
        <v>114999</v>
      </c>
      <c r="D9" s="19">
        <f t="shared" si="0"/>
        <v>806</v>
      </c>
      <c r="E9" s="81">
        <v>761.17</v>
      </c>
      <c r="F9" s="59">
        <v>5.83</v>
      </c>
      <c r="G9" s="79">
        <f>(E9-F9)/E9</f>
        <v>0.9923407385997871</v>
      </c>
      <c r="H9" s="71">
        <v>0</v>
      </c>
      <c r="I9" s="76">
        <v>125.367</v>
      </c>
      <c r="J9" s="78">
        <f>IF(I9=0,0,(D9/I9))</f>
        <v>6.429124091666866</v>
      </c>
      <c r="K9" s="55">
        <v>0</v>
      </c>
      <c r="L9" s="48" t="s">
        <v>33</v>
      </c>
    </row>
    <row r="10" spans="1:12" ht="14.25">
      <c r="A10" s="20" t="s">
        <v>39</v>
      </c>
      <c r="B10" s="81">
        <v>369615</v>
      </c>
      <c r="C10" s="76">
        <v>372368</v>
      </c>
      <c r="D10" s="19">
        <f t="shared" si="0"/>
        <v>2753</v>
      </c>
      <c r="E10" s="81">
        <v>764.5</v>
      </c>
      <c r="F10" s="59">
        <v>2.5</v>
      </c>
      <c r="G10" s="79">
        <f aca="true" t="shared" si="1" ref="G10:G54">(E10-F10)/E10</f>
        <v>0.9967298888162197</v>
      </c>
      <c r="H10" s="71">
        <v>0</v>
      </c>
      <c r="I10" s="76">
        <v>199.167</v>
      </c>
      <c r="J10" s="78">
        <f aca="true" t="shared" si="2" ref="J10:J55">IF(I10=0,0,(D10/I10))</f>
        <v>13.822571008249358</v>
      </c>
      <c r="K10" s="55">
        <v>0</v>
      </c>
      <c r="L10" s="48" t="s">
        <v>32</v>
      </c>
    </row>
    <row r="11" spans="1:12" ht="14.25">
      <c r="A11" s="20">
        <v>441</v>
      </c>
      <c r="B11" s="81">
        <v>126300</v>
      </c>
      <c r="C11" s="76">
        <v>129223</v>
      </c>
      <c r="D11" s="19">
        <f>SUM(C11-B11)</f>
        <v>2923</v>
      </c>
      <c r="E11" s="81">
        <v>749.83</v>
      </c>
      <c r="F11" s="59">
        <v>17.17</v>
      </c>
      <c r="G11" s="79">
        <f t="shared" si="1"/>
        <v>0.977101476334636</v>
      </c>
      <c r="H11" s="71">
        <v>1</v>
      </c>
      <c r="I11" s="76">
        <v>755.5</v>
      </c>
      <c r="J11" s="78">
        <f t="shared" si="2"/>
        <v>3.8689609530112508</v>
      </c>
      <c r="K11" s="55">
        <v>0</v>
      </c>
      <c r="L11" s="48" t="s">
        <v>8</v>
      </c>
    </row>
    <row r="12" spans="1:12" ht="14.25">
      <c r="A12" s="20">
        <v>442</v>
      </c>
      <c r="B12" s="81">
        <v>144437</v>
      </c>
      <c r="C12" s="76">
        <v>148369</v>
      </c>
      <c r="D12" s="19">
        <f>(C12-B12)</f>
        <v>3932</v>
      </c>
      <c r="E12" s="81">
        <v>756.59</v>
      </c>
      <c r="F12" s="59">
        <v>10.41</v>
      </c>
      <c r="G12" s="79">
        <f t="shared" si="1"/>
        <v>0.9862408966547271</v>
      </c>
      <c r="H12" s="71">
        <v>0</v>
      </c>
      <c r="I12" s="76">
        <v>861.7</v>
      </c>
      <c r="J12" s="78">
        <f t="shared" si="2"/>
        <v>4.5630729952419635</v>
      </c>
      <c r="K12" s="55">
        <v>1</v>
      </c>
      <c r="L12" s="48" t="s">
        <v>8</v>
      </c>
    </row>
    <row r="13" spans="1:12" ht="14.25">
      <c r="A13" s="20">
        <v>445</v>
      </c>
      <c r="B13" s="81">
        <v>9346</v>
      </c>
      <c r="C13" s="76">
        <v>11914</v>
      </c>
      <c r="D13" s="19">
        <f>(C13-B13)</f>
        <v>2568</v>
      </c>
      <c r="E13" s="81">
        <v>744.25</v>
      </c>
      <c r="F13" s="59">
        <v>22.75</v>
      </c>
      <c r="G13" s="79">
        <f t="shared" si="1"/>
        <v>0.9694323144104804</v>
      </c>
      <c r="H13" s="71">
        <v>0</v>
      </c>
      <c r="I13" s="76">
        <v>687.2</v>
      </c>
      <c r="J13" s="78">
        <f t="shared" si="2"/>
        <v>3.736903376018626</v>
      </c>
      <c r="K13" s="55">
        <v>0</v>
      </c>
      <c r="L13" s="48" t="s">
        <v>8</v>
      </c>
    </row>
    <row r="14" spans="1:12" ht="14.25">
      <c r="A14" s="20">
        <v>501</v>
      </c>
      <c r="B14" s="81">
        <v>51386</v>
      </c>
      <c r="C14" s="76">
        <v>55445</v>
      </c>
      <c r="D14" s="19">
        <f t="shared" si="0"/>
        <v>4059</v>
      </c>
      <c r="E14" s="81">
        <v>750.92</v>
      </c>
      <c r="F14" s="59">
        <v>16.08</v>
      </c>
      <c r="G14" s="79">
        <f>(E14-F14)/E14</f>
        <v>0.9785862675118521</v>
      </c>
      <c r="H14" s="71">
        <v>0</v>
      </c>
      <c r="I14" s="76">
        <v>1093.9</v>
      </c>
      <c r="J14" s="78">
        <f t="shared" si="2"/>
        <v>3.7105768351768895</v>
      </c>
      <c r="K14" s="55">
        <v>1</v>
      </c>
      <c r="L14" s="15" t="s">
        <v>8</v>
      </c>
    </row>
    <row r="15" spans="1:13" ht="14.25">
      <c r="A15" s="20">
        <v>502</v>
      </c>
      <c r="B15" s="81">
        <v>29701</v>
      </c>
      <c r="C15" s="76">
        <v>32440</v>
      </c>
      <c r="D15" s="19">
        <f t="shared" si="0"/>
        <v>2739</v>
      </c>
      <c r="E15" s="81">
        <v>734.5</v>
      </c>
      <c r="F15" s="59">
        <v>32.5</v>
      </c>
      <c r="G15" s="79">
        <f>(E15-F15)/E15</f>
        <v>0.9557522123893806</v>
      </c>
      <c r="H15" s="71">
        <v>1</v>
      </c>
      <c r="I15" s="76">
        <v>710.2</v>
      </c>
      <c r="J15" s="78">
        <f t="shared" si="2"/>
        <v>3.8566600957476767</v>
      </c>
      <c r="K15" s="55">
        <v>0</v>
      </c>
      <c r="L15" s="15" t="s">
        <v>8</v>
      </c>
      <c r="M15" s="102"/>
    </row>
    <row r="16" spans="1:12" ht="14.25">
      <c r="A16" s="20">
        <v>503</v>
      </c>
      <c r="B16" s="81">
        <v>2565</v>
      </c>
      <c r="C16" s="76">
        <v>6758</v>
      </c>
      <c r="D16" s="19">
        <f t="shared" si="0"/>
        <v>4193</v>
      </c>
      <c r="E16" s="81">
        <v>761.83</v>
      </c>
      <c r="F16" s="59">
        <v>5.17</v>
      </c>
      <c r="G16" s="79">
        <f t="shared" si="1"/>
        <v>0.993213709095205</v>
      </c>
      <c r="H16" s="71">
        <v>0</v>
      </c>
      <c r="I16" s="76">
        <v>1168.7</v>
      </c>
      <c r="J16" s="87">
        <f t="shared" si="2"/>
        <v>3.587747069393343</v>
      </c>
      <c r="K16" s="55">
        <v>1</v>
      </c>
      <c r="L16" s="15" t="s">
        <v>8</v>
      </c>
    </row>
    <row r="17" spans="1:12" ht="14.25">
      <c r="A17" s="20">
        <v>504</v>
      </c>
      <c r="B17" s="81">
        <v>35827</v>
      </c>
      <c r="C17" s="76">
        <v>39221</v>
      </c>
      <c r="D17" s="19">
        <f t="shared" si="0"/>
        <v>3394</v>
      </c>
      <c r="E17" s="81">
        <v>717.33</v>
      </c>
      <c r="F17" s="59">
        <v>49.67</v>
      </c>
      <c r="G17" s="79">
        <f t="shared" si="1"/>
        <v>0.9307571131836115</v>
      </c>
      <c r="H17" s="71">
        <v>1</v>
      </c>
      <c r="I17" s="76">
        <v>859.9</v>
      </c>
      <c r="J17" s="78">
        <f t="shared" si="2"/>
        <v>3.946970577974183</v>
      </c>
      <c r="K17" s="55">
        <v>0</v>
      </c>
      <c r="L17" s="15" t="s">
        <v>8</v>
      </c>
    </row>
    <row r="18" spans="1:13" ht="14.25">
      <c r="A18" s="20">
        <v>505</v>
      </c>
      <c r="B18" s="81">
        <v>105441</v>
      </c>
      <c r="C18" s="76">
        <v>110151</v>
      </c>
      <c r="D18" s="19">
        <f t="shared" si="0"/>
        <v>4710</v>
      </c>
      <c r="E18" s="81">
        <v>749.58</v>
      </c>
      <c r="F18" s="59">
        <v>17.42</v>
      </c>
      <c r="G18" s="79">
        <f t="shared" si="1"/>
        <v>0.9767603191120361</v>
      </c>
      <c r="H18" s="72">
        <v>0</v>
      </c>
      <c r="I18" s="76">
        <v>1177.8</v>
      </c>
      <c r="J18" s="78">
        <f t="shared" si="2"/>
        <v>3.998981151299032</v>
      </c>
      <c r="K18" s="55">
        <v>2</v>
      </c>
      <c r="L18" s="15" t="s">
        <v>8</v>
      </c>
      <c r="M18" s="103"/>
    </row>
    <row r="19" spans="1:12" ht="14.25">
      <c r="A19" s="20">
        <v>506</v>
      </c>
      <c r="B19" s="81">
        <v>4538</v>
      </c>
      <c r="C19" s="76">
        <v>8864</v>
      </c>
      <c r="D19" s="19">
        <f t="shared" si="0"/>
        <v>4326</v>
      </c>
      <c r="E19" s="81">
        <v>764.25</v>
      </c>
      <c r="F19" s="109">
        <v>2.75</v>
      </c>
      <c r="G19" s="79">
        <f t="shared" si="1"/>
        <v>0.9964017010140661</v>
      </c>
      <c r="H19" s="73">
        <v>0</v>
      </c>
      <c r="I19" s="76">
        <v>1140.9</v>
      </c>
      <c r="J19" s="78">
        <f t="shared" si="2"/>
        <v>3.7917433605048645</v>
      </c>
      <c r="K19" s="55">
        <v>0</v>
      </c>
      <c r="L19" s="15" t="s">
        <v>8</v>
      </c>
    </row>
    <row r="20" spans="1:12" ht="14.25">
      <c r="A20" s="20">
        <v>507</v>
      </c>
      <c r="B20" s="81">
        <v>50497</v>
      </c>
      <c r="C20" s="76">
        <v>53856</v>
      </c>
      <c r="D20" s="19">
        <f t="shared" si="0"/>
        <v>3359</v>
      </c>
      <c r="E20" s="81">
        <v>727.18</v>
      </c>
      <c r="F20" s="59">
        <v>39.82</v>
      </c>
      <c r="G20" s="79">
        <f t="shared" si="1"/>
        <v>0.9452405181660661</v>
      </c>
      <c r="H20" s="73">
        <v>2</v>
      </c>
      <c r="I20" s="76">
        <v>770.1</v>
      </c>
      <c r="J20" s="78">
        <f t="shared" si="2"/>
        <v>4.361771198545643</v>
      </c>
      <c r="K20" s="55">
        <v>0</v>
      </c>
      <c r="L20" s="15" t="s">
        <v>8</v>
      </c>
    </row>
    <row r="21" spans="1:12" ht="14.25">
      <c r="A21" s="20">
        <v>508</v>
      </c>
      <c r="B21" s="81">
        <v>122420</v>
      </c>
      <c r="C21" s="76">
        <v>126474</v>
      </c>
      <c r="D21" s="19">
        <f t="shared" si="0"/>
        <v>4054</v>
      </c>
      <c r="E21" s="81">
        <v>744.75</v>
      </c>
      <c r="F21" s="59">
        <v>22.25</v>
      </c>
      <c r="G21" s="79">
        <f t="shared" si="1"/>
        <v>0.9701242027526016</v>
      </c>
      <c r="H21" s="73">
        <v>0</v>
      </c>
      <c r="I21" s="76">
        <v>1017.4</v>
      </c>
      <c r="J21" s="78">
        <f t="shared" si="2"/>
        <v>3.9846667977196777</v>
      </c>
      <c r="K21" s="55">
        <v>0</v>
      </c>
      <c r="L21" s="15" t="s">
        <v>8</v>
      </c>
    </row>
    <row r="22" spans="1:12" ht="14.25">
      <c r="A22" s="20">
        <v>509</v>
      </c>
      <c r="B22" s="81">
        <v>255338</v>
      </c>
      <c r="C22" s="76">
        <v>255338</v>
      </c>
      <c r="D22" s="19">
        <f t="shared" si="0"/>
        <v>0</v>
      </c>
      <c r="E22" s="81">
        <v>0</v>
      </c>
      <c r="F22" s="59">
        <v>767</v>
      </c>
      <c r="G22" s="79">
        <v>0</v>
      </c>
      <c r="H22" s="73">
        <v>0</v>
      </c>
      <c r="I22" s="77">
        <v>0</v>
      </c>
      <c r="J22" s="78">
        <f t="shared" si="2"/>
        <v>0</v>
      </c>
      <c r="K22" s="55">
        <v>0</v>
      </c>
      <c r="L22" s="15" t="s">
        <v>8</v>
      </c>
    </row>
    <row r="23" spans="1:12" ht="14.25">
      <c r="A23" s="20">
        <v>510</v>
      </c>
      <c r="B23" s="81">
        <v>102512</v>
      </c>
      <c r="C23" s="76">
        <v>106166</v>
      </c>
      <c r="D23" s="19">
        <f t="shared" si="0"/>
        <v>3654</v>
      </c>
      <c r="E23" s="81">
        <v>748</v>
      </c>
      <c r="F23" s="59">
        <v>19</v>
      </c>
      <c r="G23" s="79">
        <f t="shared" si="1"/>
        <v>0.9745989304812834</v>
      </c>
      <c r="H23" s="73">
        <v>0</v>
      </c>
      <c r="I23" s="76">
        <v>943.22</v>
      </c>
      <c r="J23" s="78">
        <f t="shared" si="2"/>
        <v>3.8739636564110174</v>
      </c>
      <c r="K23" s="55">
        <v>0</v>
      </c>
      <c r="L23" s="15" t="s">
        <v>8</v>
      </c>
    </row>
    <row r="24" spans="1:12" ht="14.25">
      <c r="A24" s="20">
        <v>511</v>
      </c>
      <c r="B24" s="81">
        <v>8729</v>
      </c>
      <c r="C24" s="76">
        <v>8730</v>
      </c>
      <c r="D24" s="19">
        <f t="shared" si="0"/>
        <v>1</v>
      </c>
      <c r="E24" s="81">
        <v>0</v>
      </c>
      <c r="F24" s="59">
        <v>767</v>
      </c>
      <c r="G24" s="79">
        <v>0</v>
      </c>
      <c r="H24" s="73">
        <v>0</v>
      </c>
      <c r="I24" s="77">
        <v>0</v>
      </c>
      <c r="J24" s="78">
        <f t="shared" si="2"/>
        <v>0</v>
      </c>
      <c r="K24" s="55">
        <v>0</v>
      </c>
      <c r="L24" s="15" t="s">
        <v>8</v>
      </c>
    </row>
    <row r="25" spans="1:12" ht="14.25">
      <c r="A25" s="20">
        <v>512</v>
      </c>
      <c r="B25" s="81">
        <v>6740</v>
      </c>
      <c r="C25" s="76">
        <v>10329</v>
      </c>
      <c r="D25" s="19">
        <f t="shared" si="0"/>
        <v>3589</v>
      </c>
      <c r="E25" s="81">
        <v>744</v>
      </c>
      <c r="F25" s="59">
        <v>23</v>
      </c>
      <c r="G25" s="79">
        <f t="shared" si="1"/>
        <v>0.9690860215053764</v>
      </c>
      <c r="H25" s="73">
        <v>0</v>
      </c>
      <c r="I25" s="76">
        <v>984.8</v>
      </c>
      <c r="J25" s="78">
        <f t="shared" si="2"/>
        <v>3.6443948009748173</v>
      </c>
      <c r="K25" s="55">
        <v>2</v>
      </c>
      <c r="L25" s="15" t="s">
        <v>8</v>
      </c>
    </row>
    <row r="26" spans="1:12" ht="14.25">
      <c r="A26" s="20">
        <v>513</v>
      </c>
      <c r="B26" s="81">
        <v>16434</v>
      </c>
      <c r="C26" s="76">
        <v>20461</v>
      </c>
      <c r="D26" s="19">
        <f t="shared" si="0"/>
        <v>4027</v>
      </c>
      <c r="E26" s="81">
        <v>742.25</v>
      </c>
      <c r="F26" s="59">
        <v>24.75</v>
      </c>
      <c r="G26" s="79">
        <f t="shared" si="1"/>
        <v>0.9666554395419333</v>
      </c>
      <c r="H26" s="74">
        <v>0</v>
      </c>
      <c r="I26" s="76">
        <v>1017.6</v>
      </c>
      <c r="J26" s="78">
        <f t="shared" si="2"/>
        <v>3.9573506289308176</v>
      </c>
      <c r="K26" s="55">
        <v>1</v>
      </c>
      <c r="L26" s="15" t="s">
        <v>8</v>
      </c>
    </row>
    <row r="27" spans="1:12" ht="14.25">
      <c r="A27" s="20">
        <v>514</v>
      </c>
      <c r="B27" s="81">
        <v>331714</v>
      </c>
      <c r="C27" s="76">
        <v>334706</v>
      </c>
      <c r="D27" s="19">
        <f t="shared" si="0"/>
        <v>2992</v>
      </c>
      <c r="E27" s="81">
        <v>757.25</v>
      </c>
      <c r="F27" s="59">
        <v>9.75</v>
      </c>
      <c r="G27" s="79">
        <f t="shared" si="1"/>
        <v>0.9871244635193133</v>
      </c>
      <c r="H27" s="73">
        <v>0</v>
      </c>
      <c r="I27" s="76">
        <v>872.8</v>
      </c>
      <c r="J27" s="78">
        <f t="shared" si="2"/>
        <v>3.428047662694776</v>
      </c>
      <c r="K27" s="55">
        <v>2</v>
      </c>
      <c r="L27" s="15" t="s">
        <v>8</v>
      </c>
    </row>
    <row r="28" spans="1:12" ht="14.25">
      <c r="A28" s="20">
        <v>515</v>
      </c>
      <c r="B28" s="81">
        <v>140291</v>
      </c>
      <c r="C28" s="76">
        <v>144183</v>
      </c>
      <c r="D28" s="19">
        <f t="shared" si="0"/>
        <v>3892</v>
      </c>
      <c r="E28" s="81">
        <v>732.57</v>
      </c>
      <c r="F28" s="59">
        <v>34.43</v>
      </c>
      <c r="G28" s="79">
        <f t="shared" si="1"/>
        <v>0.9530010783952387</v>
      </c>
      <c r="H28" s="73">
        <v>0</v>
      </c>
      <c r="I28" s="76">
        <v>991.8</v>
      </c>
      <c r="J28" s="78">
        <f t="shared" si="2"/>
        <v>3.92417826174632</v>
      </c>
      <c r="K28" s="55">
        <v>1</v>
      </c>
      <c r="L28" s="15" t="s">
        <v>8</v>
      </c>
    </row>
    <row r="29" spans="1:12" ht="14.25">
      <c r="A29" s="20">
        <v>516</v>
      </c>
      <c r="B29" s="81">
        <v>11131</v>
      </c>
      <c r="C29" s="76">
        <v>15048</v>
      </c>
      <c r="D29" s="19">
        <f t="shared" si="0"/>
        <v>3917</v>
      </c>
      <c r="E29" s="81">
        <v>742.83</v>
      </c>
      <c r="F29" s="59">
        <v>24.17</v>
      </c>
      <c r="G29" s="79">
        <f t="shared" si="1"/>
        <v>0.9674622726599627</v>
      </c>
      <c r="H29" s="73">
        <v>0</v>
      </c>
      <c r="I29" s="76">
        <v>1176.6</v>
      </c>
      <c r="J29" s="78">
        <f t="shared" si="2"/>
        <v>3.3290838007819143</v>
      </c>
      <c r="K29" s="55">
        <v>0</v>
      </c>
      <c r="L29" s="15" t="s">
        <v>8</v>
      </c>
    </row>
    <row r="30" spans="1:12" ht="14.25">
      <c r="A30" s="20">
        <v>517</v>
      </c>
      <c r="B30" s="81">
        <v>46470</v>
      </c>
      <c r="C30" s="76">
        <v>50511</v>
      </c>
      <c r="D30" s="19">
        <f t="shared" si="0"/>
        <v>4041</v>
      </c>
      <c r="E30" s="81">
        <v>751.25</v>
      </c>
      <c r="F30" s="59">
        <v>15.75</v>
      </c>
      <c r="G30" s="79">
        <f t="shared" si="1"/>
        <v>0.9790349417637271</v>
      </c>
      <c r="H30" s="73">
        <v>0</v>
      </c>
      <c r="I30" s="76">
        <v>987.3</v>
      </c>
      <c r="J30" s="78">
        <f t="shared" si="2"/>
        <v>4.092980856882407</v>
      </c>
      <c r="K30" s="55">
        <v>1</v>
      </c>
      <c r="L30" s="15" t="s">
        <v>8</v>
      </c>
    </row>
    <row r="31" spans="1:12" ht="14.25">
      <c r="A31" s="20">
        <v>518</v>
      </c>
      <c r="B31" s="81">
        <v>49187</v>
      </c>
      <c r="C31" s="76">
        <v>52566</v>
      </c>
      <c r="D31" s="19">
        <f t="shared" si="0"/>
        <v>3379</v>
      </c>
      <c r="E31" s="81">
        <v>750</v>
      </c>
      <c r="F31" s="59">
        <v>17</v>
      </c>
      <c r="G31" s="79">
        <f t="shared" si="1"/>
        <v>0.9773333333333334</v>
      </c>
      <c r="H31" s="73">
        <v>0</v>
      </c>
      <c r="I31" s="76">
        <v>934</v>
      </c>
      <c r="J31" s="78">
        <f t="shared" si="2"/>
        <v>3.6177730192719486</v>
      </c>
      <c r="K31" s="55">
        <v>0</v>
      </c>
      <c r="L31" s="15" t="s">
        <v>8</v>
      </c>
    </row>
    <row r="32" spans="1:12" ht="14.25">
      <c r="A32" s="20">
        <v>519</v>
      </c>
      <c r="B32" s="81">
        <v>53055</v>
      </c>
      <c r="C32" s="76">
        <v>57472</v>
      </c>
      <c r="D32" s="19">
        <f t="shared" si="0"/>
        <v>4417</v>
      </c>
      <c r="E32" s="81">
        <v>743.34</v>
      </c>
      <c r="F32" s="59">
        <v>23.66</v>
      </c>
      <c r="G32" s="79">
        <f t="shared" si="1"/>
        <v>0.9681706890521161</v>
      </c>
      <c r="H32" s="73">
        <v>0</v>
      </c>
      <c r="I32" s="76">
        <v>1074.4</v>
      </c>
      <c r="J32" s="78">
        <f t="shared" si="2"/>
        <v>4.111131794489948</v>
      </c>
      <c r="K32" s="55">
        <v>0</v>
      </c>
      <c r="L32" s="15" t="s">
        <v>8</v>
      </c>
    </row>
    <row r="33" spans="1:12" ht="14.25">
      <c r="A33" s="20">
        <v>520</v>
      </c>
      <c r="B33" s="81">
        <v>81570</v>
      </c>
      <c r="C33" s="76">
        <v>86149</v>
      </c>
      <c r="D33" s="19">
        <f t="shared" si="0"/>
        <v>4579</v>
      </c>
      <c r="E33" s="81">
        <v>729.75</v>
      </c>
      <c r="F33" s="59">
        <v>37.25</v>
      </c>
      <c r="G33" s="79">
        <f t="shared" si="1"/>
        <v>0.9489551216169921</v>
      </c>
      <c r="H33" s="73">
        <v>0</v>
      </c>
      <c r="I33" s="76">
        <v>1194.9</v>
      </c>
      <c r="J33" s="78">
        <f t="shared" si="2"/>
        <v>3.8321198426646577</v>
      </c>
      <c r="K33" s="55">
        <v>0</v>
      </c>
      <c r="L33" s="15" t="s">
        <v>8</v>
      </c>
    </row>
    <row r="34" spans="1:12" ht="14.25">
      <c r="A34" s="20">
        <v>522</v>
      </c>
      <c r="B34" s="81">
        <v>28085</v>
      </c>
      <c r="C34" s="76">
        <v>28116</v>
      </c>
      <c r="D34" s="19">
        <f t="shared" si="0"/>
        <v>31</v>
      </c>
      <c r="E34" s="81">
        <v>766</v>
      </c>
      <c r="F34" s="59">
        <v>1</v>
      </c>
      <c r="G34" s="79">
        <f t="shared" si="1"/>
        <v>0.9986945169712794</v>
      </c>
      <c r="H34" s="73">
        <v>0</v>
      </c>
      <c r="I34" s="76">
        <v>10.1</v>
      </c>
      <c r="J34" s="78">
        <f t="shared" si="2"/>
        <v>3.0693069306930694</v>
      </c>
      <c r="K34" s="55">
        <v>0</v>
      </c>
      <c r="L34" s="15" t="s">
        <v>8</v>
      </c>
    </row>
    <row r="35" spans="1:12" ht="14.25">
      <c r="A35" s="20">
        <v>523</v>
      </c>
      <c r="B35" s="81">
        <v>150780</v>
      </c>
      <c r="C35" s="76">
        <v>154815</v>
      </c>
      <c r="D35" s="19">
        <f t="shared" si="0"/>
        <v>4035</v>
      </c>
      <c r="E35" s="81">
        <v>748.58</v>
      </c>
      <c r="F35" s="59">
        <v>18.42</v>
      </c>
      <c r="G35" s="79">
        <f t="shared" si="1"/>
        <v>0.9753934115258223</v>
      </c>
      <c r="H35" s="73">
        <v>0</v>
      </c>
      <c r="I35" s="76">
        <v>1090.9</v>
      </c>
      <c r="J35" s="78">
        <f t="shared" si="2"/>
        <v>3.698780823173526</v>
      </c>
      <c r="K35" s="55">
        <v>1</v>
      </c>
      <c r="L35" s="15" t="s">
        <v>8</v>
      </c>
    </row>
    <row r="36" spans="1:12" ht="14.25">
      <c r="A36" s="20">
        <v>524</v>
      </c>
      <c r="B36" s="81">
        <v>23363</v>
      </c>
      <c r="C36" s="76">
        <v>25128</v>
      </c>
      <c r="D36" s="19">
        <f t="shared" si="0"/>
        <v>1765</v>
      </c>
      <c r="E36" s="81">
        <v>715.25</v>
      </c>
      <c r="F36" s="59">
        <v>51.75</v>
      </c>
      <c r="G36" s="79">
        <f>(E36-F36)/E36</f>
        <v>0.9276476756378889</v>
      </c>
      <c r="H36" s="73">
        <v>0</v>
      </c>
      <c r="I36" s="76">
        <v>446.9</v>
      </c>
      <c r="J36" s="78">
        <f t="shared" si="2"/>
        <v>3.9494294025509062</v>
      </c>
      <c r="K36" s="55">
        <v>0</v>
      </c>
      <c r="L36" s="15" t="s">
        <v>8</v>
      </c>
    </row>
    <row r="37" spans="1:12" ht="14.25">
      <c r="A37" s="20">
        <v>526</v>
      </c>
      <c r="B37" s="81">
        <v>250523</v>
      </c>
      <c r="C37" s="76">
        <v>252740</v>
      </c>
      <c r="D37" s="19">
        <f t="shared" si="0"/>
        <v>2217</v>
      </c>
      <c r="E37" s="81">
        <v>708.16</v>
      </c>
      <c r="F37" s="59">
        <v>58.84</v>
      </c>
      <c r="G37" s="79">
        <f t="shared" si="1"/>
        <v>0.9169114324446452</v>
      </c>
      <c r="H37" s="73">
        <v>0</v>
      </c>
      <c r="I37" s="76">
        <v>657.7</v>
      </c>
      <c r="J37" s="78">
        <f t="shared" si="2"/>
        <v>3.3708377679793218</v>
      </c>
      <c r="K37" s="55">
        <v>0</v>
      </c>
      <c r="L37" s="15" t="s">
        <v>8</v>
      </c>
    </row>
    <row r="38" spans="1:12" ht="14.25">
      <c r="A38" s="20">
        <v>527</v>
      </c>
      <c r="B38" s="81">
        <v>84476</v>
      </c>
      <c r="C38" s="76">
        <v>88394</v>
      </c>
      <c r="D38" s="19">
        <f t="shared" si="0"/>
        <v>3918</v>
      </c>
      <c r="E38" s="81">
        <v>753.67</v>
      </c>
      <c r="F38" s="59">
        <v>13.33</v>
      </c>
      <c r="G38" s="79">
        <f t="shared" si="1"/>
        <v>0.9823132140061299</v>
      </c>
      <c r="H38" s="73">
        <v>0</v>
      </c>
      <c r="I38" s="76">
        <v>1030.2</v>
      </c>
      <c r="J38" s="78">
        <f t="shared" si="2"/>
        <v>3.8031450203843913</v>
      </c>
      <c r="K38" s="55">
        <v>0</v>
      </c>
      <c r="L38" s="15" t="s">
        <v>8</v>
      </c>
    </row>
    <row r="39" spans="1:12" ht="14.25">
      <c r="A39" s="20">
        <v>701</v>
      </c>
      <c r="B39" s="81">
        <v>111357</v>
      </c>
      <c r="C39" s="76">
        <v>116546</v>
      </c>
      <c r="D39" s="19">
        <f t="shared" si="0"/>
        <v>5189</v>
      </c>
      <c r="E39" s="81">
        <v>749.75</v>
      </c>
      <c r="F39" s="59">
        <v>17.25</v>
      </c>
      <c r="G39" s="79">
        <f>(E39-F39)/E39</f>
        <v>0.9769923307769256</v>
      </c>
      <c r="H39" s="73">
        <v>0</v>
      </c>
      <c r="I39" s="76">
        <v>1097.3</v>
      </c>
      <c r="J39" s="78">
        <f t="shared" si="2"/>
        <v>4.728879978128133</v>
      </c>
      <c r="K39" s="55">
        <v>1</v>
      </c>
      <c r="L39" s="15" t="s">
        <v>8</v>
      </c>
    </row>
    <row r="40" spans="1:12" ht="14.25">
      <c r="A40" s="20">
        <v>706</v>
      </c>
      <c r="B40" s="81">
        <v>89454</v>
      </c>
      <c r="C40" s="76">
        <v>94490</v>
      </c>
      <c r="D40" s="19">
        <f t="shared" si="0"/>
        <v>5036</v>
      </c>
      <c r="E40" s="81">
        <v>721.58</v>
      </c>
      <c r="F40" s="59">
        <v>45.42</v>
      </c>
      <c r="G40" s="79">
        <f t="shared" si="1"/>
        <v>0.9370547964189695</v>
      </c>
      <c r="H40" s="73">
        <v>0</v>
      </c>
      <c r="I40" s="76">
        <v>1087.6</v>
      </c>
      <c r="J40" s="78">
        <f t="shared" si="2"/>
        <v>4.630378815741081</v>
      </c>
      <c r="K40" s="55">
        <v>0</v>
      </c>
      <c r="L40" s="15" t="s">
        <v>8</v>
      </c>
    </row>
    <row r="41" spans="1:12" ht="14.25">
      <c r="A41" s="20">
        <v>711</v>
      </c>
      <c r="B41" s="81">
        <v>70959</v>
      </c>
      <c r="C41" s="76">
        <v>75932</v>
      </c>
      <c r="D41" s="19">
        <f t="shared" si="0"/>
        <v>4973</v>
      </c>
      <c r="E41" s="81">
        <v>725.25</v>
      </c>
      <c r="F41" s="59">
        <v>41.75</v>
      </c>
      <c r="G41" s="79">
        <f t="shared" si="1"/>
        <v>0.9424336435711823</v>
      </c>
      <c r="H41" s="73">
        <v>0</v>
      </c>
      <c r="I41" s="76">
        <v>1152.8</v>
      </c>
      <c r="J41" s="78">
        <f t="shared" si="2"/>
        <v>4.313844552394171</v>
      </c>
      <c r="K41" s="55">
        <v>0</v>
      </c>
      <c r="L41" s="15" t="s">
        <v>8</v>
      </c>
    </row>
    <row r="42" spans="1:12" ht="14.25">
      <c r="A42" s="20">
        <v>713</v>
      </c>
      <c r="B42" s="81">
        <v>115764</v>
      </c>
      <c r="C42" s="76">
        <v>120851</v>
      </c>
      <c r="D42" s="19">
        <f t="shared" si="0"/>
        <v>5087</v>
      </c>
      <c r="E42" s="81">
        <v>755.25</v>
      </c>
      <c r="F42" s="59">
        <v>11.75</v>
      </c>
      <c r="G42" s="79">
        <f>(E42-F42)/E42</f>
        <v>0.9844422376696458</v>
      </c>
      <c r="H42" s="73">
        <v>0</v>
      </c>
      <c r="I42" s="76">
        <v>1071.6</v>
      </c>
      <c r="J42" s="78">
        <f t="shared" si="2"/>
        <v>4.747107129525943</v>
      </c>
      <c r="K42" s="55">
        <v>0</v>
      </c>
      <c r="L42" s="15" t="s">
        <v>8</v>
      </c>
    </row>
    <row r="43" spans="1:12" ht="14.25">
      <c r="A43" s="20">
        <v>714</v>
      </c>
      <c r="B43" s="81">
        <v>16333</v>
      </c>
      <c r="C43" s="76">
        <v>22164</v>
      </c>
      <c r="D43" s="19">
        <f t="shared" si="0"/>
        <v>5831</v>
      </c>
      <c r="E43" s="81">
        <v>731.75</v>
      </c>
      <c r="F43" s="59">
        <v>35.25</v>
      </c>
      <c r="G43" s="79">
        <f t="shared" si="1"/>
        <v>0.9518278100444141</v>
      </c>
      <c r="H43" s="73">
        <v>0</v>
      </c>
      <c r="I43" s="76">
        <v>1229.1</v>
      </c>
      <c r="J43" s="78">
        <f t="shared" si="2"/>
        <v>4.744121715076072</v>
      </c>
      <c r="K43" s="55">
        <v>0</v>
      </c>
      <c r="L43" s="15" t="s">
        <v>8</v>
      </c>
    </row>
    <row r="44" spans="1:12" ht="14.25">
      <c r="A44" s="20">
        <v>715</v>
      </c>
      <c r="B44" s="81">
        <v>156094</v>
      </c>
      <c r="C44" s="76">
        <v>161311</v>
      </c>
      <c r="D44" s="19">
        <f t="shared" si="0"/>
        <v>5217</v>
      </c>
      <c r="E44" s="81">
        <v>674.29</v>
      </c>
      <c r="F44" s="59">
        <v>92.71</v>
      </c>
      <c r="G44" s="79">
        <f t="shared" si="1"/>
        <v>0.862507229826929</v>
      </c>
      <c r="H44" s="73">
        <v>0</v>
      </c>
      <c r="I44" s="76">
        <v>1148.4</v>
      </c>
      <c r="J44" s="78">
        <f t="shared" si="2"/>
        <v>4.542842215256008</v>
      </c>
      <c r="K44" s="55">
        <v>0</v>
      </c>
      <c r="L44" s="15" t="s">
        <v>8</v>
      </c>
    </row>
    <row r="45" spans="1:12" ht="14.25">
      <c r="A45" s="20">
        <v>801</v>
      </c>
      <c r="B45" s="81">
        <v>22752</v>
      </c>
      <c r="C45" s="76">
        <v>23906</v>
      </c>
      <c r="D45" s="19">
        <f t="shared" si="0"/>
        <v>1154</v>
      </c>
      <c r="E45" s="81">
        <v>755</v>
      </c>
      <c r="F45" s="59">
        <v>12</v>
      </c>
      <c r="G45" s="79">
        <f t="shared" si="1"/>
        <v>0.9841059602649007</v>
      </c>
      <c r="H45" s="73">
        <v>0</v>
      </c>
      <c r="I45" s="76">
        <v>92.71</v>
      </c>
      <c r="J45" s="78">
        <f t="shared" si="2"/>
        <v>12.447416675655269</v>
      </c>
      <c r="K45" s="55">
        <v>0</v>
      </c>
      <c r="L45" s="15" t="s">
        <v>42</v>
      </c>
    </row>
    <row r="46" spans="1:12" ht="14.25">
      <c r="A46" s="20">
        <v>802</v>
      </c>
      <c r="B46" s="81" t="s">
        <v>44</v>
      </c>
      <c r="C46" s="76"/>
      <c r="D46" s="19" t="s">
        <v>44</v>
      </c>
      <c r="E46" s="81">
        <v>761.25</v>
      </c>
      <c r="F46" s="59">
        <v>5.75</v>
      </c>
      <c r="G46" s="79">
        <f t="shared" si="1"/>
        <v>0.9924466338259442</v>
      </c>
      <c r="H46" s="73">
        <v>0</v>
      </c>
      <c r="I46" s="77">
        <v>0</v>
      </c>
      <c r="J46" s="78">
        <f t="shared" si="2"/>
        <v>0</v>
      </c>
      <c r="K46" s="55">
        <v>0</v>
      </c>
      <c r="L46" s="15" t="s">
        <v>46</v>
      </c>
    </row>
    <row r="47" spans="1:12" ht="14.25">
      <c r="A47" s="20">
        <v>803</v>
      </c>
      <c r="B47" s="81">
        <v>35465</v>
      </c>
      <c r="C47" s="76">
        <v>37058</v>
      </c>
      <c r="D47" s="19">
        <f t="shared" si="0"/>
        <v>1593</v>
      </c>
      <c r="E47" s="81">
        <v>745</v>
      </c>
      <c r="F47" s="59">
        <v>22</v>
      </c>
      <c r="G47" s="79">
        <f>(E47-F47)/E47</f>
        <v>0.9704697986577181</v>
      </c>
      <c r="H47" s="73">
        <v>0</v>
      </c>
      <c r="I47" s="76">
        <v>127.958</v>
      </c>
      <c r="J47" s="78">
        <f>IF(I47=0,0,(D47/I47))</f>
        <v>12.449397458541084</v>
      </c>
      <c r="K47" s="55">
        <v>0</v>
      </c>
      <c r="L47" s="15" t="s">
        <v>42</v>
      </c>
    </row>
    <row r="48" spans="1:12" ht="14.25">
      <c r="A48" s="20">
        <v>804</v>
      </c>
      <c r="B48" s="81" t="s">
        <v>44</v>
      </c>
      <c r="C48" s="76"/>
      <c r="D48" s="19" t="s">
        <v>44</v>
      </c>
      <c r="E48" s="81">
        <v>754.75</v>
      </c>
      <c r="F48" s="59">
        <v>12.25</v>
      </c>
      <c r="G48" s="79">
        <f t="shared" si="1"/>
        <v>0.9837694600861212</v>
      </c>
      <c r="H48" s="73">
        <v>0</v>
      </c>
      <c r="I48" s="77">
        <v>0</v>
      </c>
      <c r="J48" s="78">
        <f t="shared" si="2"/>
        <v>0</v>
      </c>
      <c r="K48" s="55">
        <v>0</v>
      </c>
      <c r="L48" s="15" t="s">
        <v>46</v>
      </c>
    </row>
    <row r="49" spans="1:12" ht="14.25">
      <c r="A49" s="20">
        <v>805</v>
      </c>
      <c r="B49" s="81">
        <v>25577</v>
      </c>
      <c r="C49" s="76">
        <v>27506</v>
      </c>
      <c r="D49" s="19">
        <f t="shared" si="0"/>
        <v>1929</v>
      </c>
      <c r="E49" s="81">
        <v>759</v>
      </c>
      <c r="F49" s="59">
        <v>8</v>
      </c>
      <c r="G49" s="79">
        <f t="shared" si="1"/>
        <v>0.9894598155467721</v>
      </c>
      <c r="H49" s="73">
        <v>0</v>
      </c>
      <c r="I49" s="76">
        <v>145.843</v>
      </c>
      <c r="J49" s="78">
        <f>IF(I49=0,0,(D49/I49))</f>
        <v>13.226551839992322</v>
      </c>
      <c r="K49" s="55">
        <v>0</v>
      </c>
      <c r="L49" s="15" t="s">
        <v>42</v>
      </c>
    </row>
    <row r="50" spans="1:12" ht="14.25">
      <c r="A50" s="20">
        <v>806</v>
      </c>
      <c r="B50" s="81" t="s">
        <v>44</v>
      </c>
      <c r="C50" s="76"/>
      <c r="D50" s="19" t="s">
        <v>44</v>
      </c>
      <c r="E50" s="81">
        <v>755.5</v>
      </c>
      <c r="F50" s="59">
        <v>11.5</v>
      </c>
      <c r="G50" s="79">
        <f t="shared" si="1"/>
        <v>0.984778292521509</v>
      </c>
      <c r="H50" s="73">
        <v>0</v>
      </c>
      <c r="I50" s="77">
        <v>0</v>
      </c>
      <c r="J50" s="78">
        <f t="shared" si="2"/>
        <v>0</v>
      </c>
      <c r="K50" s="55">
        <v>2</v>
      </c>
      <c r="L50" s="15" t="s">
        <v>46</v>
      </c>
    </row>
    <row r="51" spans="1:13" ht="14.25">
      <c r="A51" s="20" t="s">
        <v>29</v>
      </c>
      <c r="B51" s="81">
        <v>11374</v>
      </c>
      <c r="C51" s="76">
        <v>11435</v>
      </c>
      <c r="D51" s="19">
        <f t="shared" si="0"/>
        <v>61</v>
      </c>
      <c r="E51" s="81">
        <v>742.25</v>
      </c>
      <c r="F51" s="59">
        <v>24.75</v>
      </c>
      <c r="G51" s="79">
        <f>(E51-F51)/E51</f>
        <v>0.9666554395419333</v>
      </c>
      <c r="H51" s="18">
        <v>0</v>
      </c>
      <c r="I51" s="76">
        <v>55.4</v>
      </c>
      <c r="J51" s="78">
        <f>IF(I51=0,0,(D51/I51))</f>
        <v>1.1010830324909748</v>
      </c>
      <c r="K51" s="55">
        <v>0</v>
      </c>
      <c r="L51" s="15" t="s">
        <v>45</v>
      </c>
      <c r="M51" s="84"/>
    </row>
    <row r="52" spans="1:12" ht="14.25">
      <c r="A52" s="20" t="s">
        <v>30</v>
      </c>
      <c r="B52" s="81">
        <v>11340</v>
      </c>
      <c r="C52" s="76">
        <v>11782</v>
      </c>
      <c r="D52" s="19">
        <f t="shared" si="0"/>
        <v>442</v>
      </c>
      <c r="E52" s="81">
        <v>741.25</v>
      </c>
      <c r="F52" s="59">
        <v>25.75</v>
      </c>
      <c r="G52" s="79">
        <f>(E52-F52)/E52</f>
        <v>0.9652613827993255</v>
      </c>
      <c r="H52" s="57">
        <v>0</v>
      </c>
      <c r="I52" s="76">
        <v>109.4</v>
      </c>
      <c r="J52" s="87">
        <f t="shared" si="2"/>
        <v>4.040219378427787</v>
      </c>
      <c r="K52" s="55">
        <v>0</v>
      </c>
      <c r="L52" s="15" t="s">
        <v>45</v>
      </c>
    </row>
    <row r="53" spans="1:12" ht="14.25">
      <c r="A53" s="20" t="s">
        <v>35</v>
      </c>
      <c r="B53" s="81">
        <v>8917</v>
      </c>
      <c r="C53" s="76">
        <v>9361</v>
      </c>
      <c r="D53" s="19">
        <f t="shared" si="0"/>
        <v>444</v>
      </c>
      <c r="E53" s="81">
        <v>766.5</v>
      </c>
      <c r="F53" s="59">
        <v>0.5</v>
      </c>
      <c r="G53" s="79">
        <f t="shared" si="1"/>
        <v>0.9993476842791911</v>
      </c>
      <c r="H53" s="57">
        <v>0</v>
      </c>
      <c r="I53" s="76">
        <v>194.5</v>
      </c>
      <c r="J53" s="78">
        <f t="shared" si="2"/>
        <v>2.282776349614396</v>
      </c>
      <c r="K53" s="55">
        <v>2</v>
      </c>
      <c r="L53" s="15" t="s">
        <v>45</v>
      </c>
    </row>
    <row r="54" spans="1:12" ht="14.25">
      <c r="A54" s="20" t="s">
        <v>36</v>
      </c>
      <c r="B54" s="81">
        <v>7620</v>
      </c>
      <c r="C54" s="76">
        <v>8009</v>
      </c>
      <c r="D54" s="19">
        <f t="shared" si="0"/>
        <v>389</v>
      </c>
      <c r="E54" s="81">
        <v>758.5</v>
      </c>
      <c r="F54" s="59">
        <v>8.5</v>
      </c>
      <c r="G54" s="79">
        <f t="shared" si="1"/>
        <v>0.988793671720501</v>
      </c>
      <c r="H54" s="57">
        <v>0</v>
      </c>
      <c r="I54" s="76">
        <v>249.1</v>
      </c>
      <c r="J54" s="78">
        <f t="shared" si="2"/>
        <v>1.5616218386190286</v>
      </c>
      <c r="K54" s="55">
        <v>0</v>
      </c>
      <c r="L54" s="15" t="s">
        <v>45</v>
      </c>
    </row>
    <row r="55" spans="1:12" ht="15" thickBot="1">
      <c r="A55" s="20" t="s">
        <v>40</v>
      </c>
      <c r="B55" s="81">
        <v>38</v>
      </c>
      <c r="C55" s="76">
        <v>315.3</v>
      </c>
      <c r="D55" s="19">
        <f t="shared" si="0"/>
        <v>277.3</v>
      </c>
      <c r="E55" s="81">
        <v>764</v>
      </c>
      <c r="F55" s="59">
        <v>3</v>
      </c>
      <c r="G55" s="83">
        <f>(E55-F55)/E55</f>
        <v>0.9960732984293194</v>
      </c>
      <c r="H55" s="57">
        <v>0</v>
      </c>
      <c r="I55" s="76">
        <v>111.6</v>
      </c>
      <c r="J55" s="17">
        <f t="shared" si="2"/>
        <v>2.484767025089606</v>
      </c>
      <c r="K55" s="55">
        <v>0</v>
      </c>
      <c r="L55" s="15" t="s">
        <v>45</v>
      </c>
    </row>
    <row r="56" spans="1:12" ht="15" thickBot="1">
      <c r="A56" s="14" t="s">
        <v>7</v>
      </c>
      <c r="B56" s="14"/>
      <c r="C56" s="14"/>
      <c r="D56" s="89">
        <f>SUM(D8:D55)</f>
        <v>132457.3</v>
      </c>
      <c r="E56" s="118">
        <f>SUM(E6:E55)</f>
        <v>35172.200000000004</v>
      </c>
      <c r="F56" s="118">
        <f>SUM(F6:F55)</f>
        <v>3177.7999999999997</v>
      </c>
      <c r="G56" s="91">
        <f>AVERAGE(G6:G55)</f>
        <v>0.9185496677295404</v>
      </c>
      <c r="H56" s="97">
        <f>SUM(H3:H55)</f>
        <v>5</v>
      </c>
      <c r="I56" s="92">
        <f>SUM(I3:I54)</f>
        <v>31812.789999999997</v>
      </c>
      <c r="J56" s="93">
        <f>AVERAGE(J6:J55)</f>
        <v>4.358891359321174</v>
      </c>
      <c r="K56" s="96">
        <f>SUM(K7:K55)</f>
        <v>18</v>
      </c>
      <c r="L56" s="9"/>
    </row>
    <row r="57" spans="1:12" ht="15" thickBot="1">
      <c r="A57" s="13"/>
      <c r="B57" s="12"/>
      <c r="C57" s="12"/>
      <c r="D57" s="10"/>
      <c r="E57" s="63"/>
      <c r="F57" s="63"/>
      <c r="G57" s="11"/>
      <c r="H57" s="10"/>
      <c r="I57" s="56"/>
      <c r="J57" s="9"/>
      <c r="K57" s="9"/>
      <c r="L57" s="9"/>
    </row>
    <row r="58" spans="1:12" ht="13.5" thickBot="1">
      <c r="A58" s="3" t="s">
        <v>6</v>
      </c>
      <c r="B58" s="1" t="s">
        <v>5</v>
      </c>
      <c r="C58" s="1"/>
      <c r="D58" s="1"/>
      <c r="E58" s="65"/>
      <c r="F58" s="58"/>
      <c r="G58" s="1"/>
      <c r="H58" s="1"/>
      <c r="I58" s="6" t="s">
        <v>4</v>
      </c>
      <c r="J58" s="6"/>
      <c r="K58" s="8"/>
      <c r="L58" s="8"/>
    </row>
    <row r="59" spans="1:12" ht="13.5" thickBot="1">
      <c r="A59" s="3"/>
      <c r="B59" s="1" t="s">
        <v>3</v>
      </c>
      <c r="C59" s="1"/>
      <c r="D59" s="1"/>
      <c r="E59" s="65"/>
      <c r="F59" s="7">
        <f>AVERAGE(D11:D13)</f>
        <v>3141</v>
      </c>
      <c r="G59" s="1"/>
      <c r="H59" s="1"/>
      <c r="I59" s="6" t="s">
        <v>2</v>
      </c>
      <c r="J59" s="6"/>
      <c r="K59" s="5"/>
      <c r="L59" s="101"/>
    </row>
    <row r="60" spans="1:12" ht="13.5" thickBot="1">
      <c r="A60" s="3"/>
      <c r="B60" s="1" t="s">
        <v>1</v>
      </c>
      <c r="C60" s="1"/>
      <c r="D60" s="1"/>
      <c r="E60" s="65"/>
      <c r="F60" s="64">
        <f>AVERAGE(D14:D38)</f>
        <v>3251.52</v>
      </c>
      <c r="G60" s="49"/>
      <c r="H60" s="1"/>
      <c r="I60" s="1"/>
      <c r="J60" s="1"/>
      <c r="K60" s="1"/>
      <c r="L60" s="1"/>
    </row>
    <row r="61" spans="1:12" ht="13.5" thickBot="1">
      <c r="A61" s="2"/>
      <c r="B61" s="1" t="s">
        <v>0</v>
      </c>
      <c r="C61" s="1"/>
      <c r="D61" s="1"/>
      <c r="E61" s="65"/>
      <c r="F61" s="50">
        <f>AVERAGE(D39:D44)</f>
        <v>5222.166666666667</v>
      </c>
      <c r="G61" s="1"/>
      <c r="H61" s="1"/>
      <c r="I61" s="1"/>
      <c r="J61" s="1"/>
      <c r="K61" s="1"/>
      <c r="L61" s="1"/>
    </row>
  </sheetData>
  <sheetProtection/>
  <mergeCells count="2">
    <mergeCell ref="A1:L1"/>
    <mergeCell ref="K2:L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7">
      <selection activeCell="C6" sqref="C6:C53"/>
    </sheetView>
  </sheetViews>
  <sheetFormatPr defaultColWidth="9.140625" defaultRowHeight="12.75"/>
  <cols>
    <col min="12" max="12" width="35.7109375" style="0" bestFit="1" customWidth="1"/>
  </cols>
  <sheetData>
    <row r="1" spans="1:12" ht="18" thickBot="1">
      <c r="A1" s="206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4.25" thickBot="1">
      <c r="A2" s="47" t="s">
        <v>26</v>
      </c>
      <c r="B2" s="47"/>
      <c r="C2" s="47"/>
      <c r="D2" s="47"/>
      <c r="E2" s="67"/>
      <c r="F2" s="61"/>
      <c r="G2" s="46"/>
      <c r="H2" s="45"/>
      <c r="I2" s="46"/>
      <c r="J2" s="45" t="s">
        <v>25</v>
      </c>
      <c r="K2" s="209">
        <v>42767</v>
      </c>
      <c r="L2" s="210"/>
    </row>
    <row r="3" spans="1:12" ht="12.75">
      <c r="A3" s="44" t="s">
        <v>24</v>
      </c>
      <c r="B3" s="43" t="s">
        <v>23</v>
      </c>
      <c r="C3" s="42"/>
      <c r="D3" s="41"/>
      <c r="E3" s="66" t="s">
        <v>31</v>
      </c>
      <c r="F3" s="60"/>
      <c r="G3" s="40"/>
      <c r="H3" s="39"/>
      <c r="I3" s="38" t="s">
        <v>22</v>
      </c>
      <c r="J3" s="37"/>
      <c r="K3" s="36" t="s">
        <v>21</v>
      </c>
      <c r="L3" s="35"/>
    </row>
    <row r="4" spans="1:12" ht="25.5" thickBot="1">
      <c r="A4" s="34" t="s">
        <v>20</v>
      </c>
      <c r="B4" s="33" t="s">
        <v>19</v>
      </c>
      <c r="C4" s="32" t="s">
        <v>18</v>
      </c>
      <c r="D4" s="31" t="s">
        <v>17</v>
      </c>
      <c r="E4" s="30" t="s">
        <v>16</v>
      </c>
      <c r="F4" s="29" t="s">
        <v>15</v>
      </c>
      <c r="G4" s="28" t="s">
        <v>14</v>
      </c>
      <c r="H4" s="27" t="s">
        <v>13</v>
      </c>
      <c r="I4" s="26" t="s">
        <v>12</v>
      </c>
      <c r="J4" s="25" t="s">
        <v>11</v>
      </c>
      <c r="K4" s="85" t="s">
        <v>43</v>
      </c>
      <c r="L4" s="23" t="s">
        <v>9</v>
      </c>
    </row>
    <row r="5" spans="1:12" ht="12">
      <c r="A5" s="22"/>
      <c r="B5" s="21"/>
      <c r="C5" s="21"/>
      <c r="D5" s="21"/>
      <c r="E5" s="62"/>
      <c r="F5" s="62"/>
      <c r="G5" s="21"/>
      <c r="H5" s="21"/>
      <c r="I5" s="1"/>
      <c r="J5" s="1"/>
      <c r="K5" s="1"/>
      <c r="L5" s="1"/>
    </row>
    <row r="6" spans="1:12" ht="14.25">
      <c r="A6" s="20" t="s">
        <v>27</v>
      </c>
      <c r="B6" s="51">
        <v>171661</v>
      </c>
      <c r="C6" s="81">
        <v>173916</v>
      </c>
      <c r="D6" s="19">
        <f aca="true" t="shared" si="0" ref="D6:D53">C6-B6</f>
        <v>2255</v>
      </c>
      <c r="E6" s="54">
        <v>694.5</v>
      </c>
      <c r="F6" s="54">
        <v>1.5</v>
      </c>
      <c r="G6" s="79">
        <f>(E6-F6)/E6</f>
        <v>0.9978401727861771</v>
      </c>
      <c r="H6" s="71">
        <v>0</v>
      </c>
      <c r="I6" s="76">
        <v>229.3</v>
      </c>
      <c r="J6" s="78">
        <f>IF(I6=0,0,(D6/I6))</f>
        <v>9.834278238116005</v>
      </c>
      <c r="K6" s="55">
        <v>0</v>
      </c>
      <c r="L6" s="48" t="s">
        <v>38</v>
      </c>
    </row>
    <row r="7" spans="1:12" ht="14.25">
      <c r="A7" s="20" t="s">
        <v>28</v>
      </c>
      <c r="B7" s="52">
        <v>113559</v>
      </c>
      <c r="C7" s="81">
        <v>114193</v>
      </c>
      <c r="D7" s="19">
        <f t="shared" si="0"/>
        <v>634</v>
      </c>
      <c r="E7" s="54">
        <v>691.75</v>
      </c>
      <c r="F7" s="54">
        <v>4.25</v>
      </c>
      <c r="G7" s="79">
        <f>(E7-F7)/E7</f>
        <v>0.9938561619082038</v>
      </c>
      <c r="H7" s="71">
        <v>0</v>
      </c>
      <c r="I7" s="76">
        <v>77.7</v>
      </c>
      <c r="J7" s="78">
        <f>IF(I7=0,0,(D7/I7))</f>
        <v>8.159588159588159</v>
      </c>
      <c r="K7" s="55">
        <v>0</v>
      </c>
      <c r="L7" s="48" t="s">
        <v>33</v>
      </c>
    </row>
    <row r="8" spans="1:12" ht="14.25">
      <c r="A8" s="20" t="s">
        <v>39</v>
      </c>
      <c r="B8" s="52">
        <v>368104</v>
      </c>
      <c r="C8" s="81">
        <v>369615</v>
      </c>
      <c r="D8" s="19">
        <f t="shared" si="0"/>
        <v>1511</v>
      </c>
      <c r="E8" s="54">
        <v>687.25</v>
      </c>
      <c r="F8" s="54">
        <v>8.75</v>
      </c>
      <c r="G8" s="79">
        <f aca="true" t="shared" si="1" ref="G8:G52">(E8-F8)/E8</f>
        <v>0.9872680974899963</v>
      </c>
      <c r="H8" s="71">
        <v>0</v>
      </c>
      <c r="I8" s="76">
        <v>101</v>
      </c>
      <c r="J8" s="78">
        <f aca="true" t="shared" si="2" ref="J8:J53">IF(I8=0,0,(D8/I8))</f>
        <v>14.96039603960396</v>
      </c>
      <c r="K8" s="55">
        <v>0</v>
      </c>
      <c r="L8" s="48" t="s">
        <v>32</v>
      </c>
    </row>
    <row r="9" spans="1:12" ht="14.25">
      <c r="A9" s="20">
        <v>441</v>
      </c>
      <c r="B9" s="52">
        <v>123434</v>
      </c>
      <c r="C9" s="81">
        <v>126300</v>
      </c>
      <c r="D9" s="19">
        <f t="shared" si="0"/>
        <v>2866</v>
      </c>
      <c r="E9" s="54">
        <v>679.33</v>
      </c>
      <c r="F9" s="54">
        <v>16.67</v>
      </c>
      <c r="G9" s="79">
        <f t="shared" si="1"/>
        <v>0.9754611160996866</v>
      </c>
      <c r="H9" s="71">
        <v>0</v>
      </c>
      <c r="I9" s="76">
        <v>601.2</v>
      </c>
      <c r="J9" s="78">
        <f t="shared" si="2"/>
        <v>4.76713240186294</v>
      </c>
      <c r="K9" s="55">
        <v>0</v>
      </c>
      <c r="L9" s="48" t="s">
        <v>8</v>
      </c>
    </row>
    <row r="10" spans="1:12" ht="14.25">
      <c r="A10" s="20">
        <v>442</v>
      </c>
      <c r="B10" s="52">
        <v>140737</v>
      </c>
      <c r="C10" s="81">
        <v>144437</v>
      </c>
      <c r="D10" s="19">
        <f t="shared" si="0"/>
        <v>3700</v>
      </c>
      <c r="E10" s="54">
        <v>685.42</v>
      </c>
      <c r="F10" s="54">
        <v>10.58</v>
      </c>
      <c r="G10" s="79">
        <f t="shared" si="1"/>
        <v>0.9845642088062793</v>
      </c>
      <c r="H10" s="71">
        <v>0</v>
      </c>
      <c r="I10" s="76">
        <v>781</v>
      </c>
      <c r="J10" s="78">
        <f t="shared" si="2"/>
        <v>4.7375160051216385</v>
      </c>
      <c r="K10" s="55">
        <v>0</v>
      </c>
      <c r="L10" s="48" t="s">
        <v>8</v>
      </c>
    </row>
    <row r="11" spans="1:12" ht="14.25">
      <c r="A11" s="20">
        <v>445</v>
      </c>
      <c r="B11" s="52">
        <v>7770</v>
      </c>
      <c r="C11" s="81">
        <v>9346</v>
      </c>
      <c r="D11" s="19">
        <f t="shared" si="0"/>
        <v>1576</v>
      </c>
      <c r="E11" s="54">
        <v>674.75</v>
      </c>
      <c r="F11" s="54">
        <v>21.25</v>
      </c>
      <c r="G11" s="79">
        <f t="shared" si="1"/>
        <v>0.968506854390515</v>
      </c>
      <c r="H11" s="71">
        <v>0</v>
      </c>
      <c r="I11" s="76">
        <v>466.5</v>
      </c>
      <c r="J11" s="78">
        <f t="shared" si="2"/>
        <v>3.3783494105037515</v>
      </c>
      <c r="K11" s="55">
        <v>0</v>
      </c>
      <c r="L11" s="48" t="s">
        <v>8</v>
      </c>
    </row>
    <row r="12" spans="1:12" ht="14.25">
      <c r="A12" s="20">
        <v>501</v>
      </c>
      <c r="B12" s="52">
        <v>47520</v>
      </c>
      <c r="C12" s="81">
        <v>51386</v>
      </c>
      <c r="D12" s="19">
        <f t="shared" si="0"/>
        <v>3866</v>
      </c>
      <c r="E12" s="54">
        <v>670.25</v>
      </c>
      <c r="F12" s="54">
        <v>25.75</v>
      </c>
      <c r="G12" s="79">
        <f>(E12-F12)/E12</f>
        <v>0.9615814994405073</v>
      </c>
      <c r="H12" s="71">
        <v>1</v>
      </c>
      <c r="I12" s="76">
        <v>940.4</v>
      </c>
      <c r="J12" s="78">
        <f t="shared" si="2"/>
        <v>4.111016588685666</v>
      </c>
      <c r="K12" s="55">
        <v>2</v>
      </c>
      <c r="L12" s="15" t="s">
        <v>8</v>
      </c>
    </row>
    <row r="13" spans="1:12" ht="14.25">
      <c r="A13" s="20">
        <v>502</v>
      </c>
      <c r="B13" s="52">
        <v>25917</v>
      </c>
      <c r="C13" s="81">
        <v>29701</v>
      </c>
      <c r="D13" s="19">
        <f t="shared" si="0"/>
        <v>3784</v>
      </c>
      <c r="E13" s="54">
        <v>684</v>
      </c>
      <c r="F13" s="54">
        <v>12</v>
      </c>
      <c r="G13" s="79">
        <f>(E13-F13)/E13</f>
        <v>0.9824561403508771</v>
      </c>
      <c r="H13" s="71">
        <v>0</v>
      </c>
      <c r="I13" s="76">
        <v>1027.7</v>
      </c>
      <c r="J13" s="78">
        <f t="shared" si="2"/>
        <v>3.6820083682008367</v>
      </c>
      <c r="K13" s="55">
        <v>0</v>
      </c>
      <c r="L13" s="15" t="s">
        <v>8</v>
      </c>
    </row>
    <row r="14" spans="1:12" ht="14.25">
      <c r="A14" s="20">
        <v>503</v>
      </c>
      <c r="B14" s="52">
        <v>370</v>
      </c>
      <c r="C14" s="81">
        <v>2565</v>
      </c>
      <c r="D14" s="19">
        <f t="shared" si="0"/>
        <v>2195</v>
      </c>
      <c r="E14" s="54">
        <v>659</v>
      </c>
      <c r="F14" s="54">
        <v>37</v>
      </c>
      <c r="G14" s="79">
        <f t="shared" si="1"/>
        <v>0.9438543247344461</v>
      </c>
      <c r="H14" s="71">
        <v>0</v>
      </c>
      <c r="I14" s="76">
        <v>610.7</v>
      </c>
      <c r="J14" s="87">
        <f t="shared" si="2"/>
        <v>3.594236122482397</v>
      </c>
      <c r="K14" s="55">
        <v>0</v>
      </c>
      <c r="L14" s="15" t="s">
        <v>8</v>
      </c>
    </row>
    <row r="15" spans="1:12" ht="14.25">
      <c r="A15" s="20">
        <v>504</v>
      </c>
      <c r="B15" s="52">
        <v>33809</v>
      </c>
      <c r="C15" s="81">
        <v>35827</v>
      </c>
      <c r="D15" s="19">
        <f t="shared" si="0"/>
        <v>2018</v>
      </c>
      <c r="E15" s="54">
        <v>672</v>
      </c>
      <c r="F15" s="54">
        <v>24</v>
      </c>
      <c r="G15" s="79">
        <f t="shared" si="1"/>
        <v>0.9642857142857143</v>
      </c>
      <c r="H15" s="71">
        <v>1</v>
      </c>
      <c r="I15" s="76">
        <v>546.6</v>
      </c>
      <c r="J15" s="78">
        <f t="shared" si="2"/>
        <v>3.6919136480058543</v>
      </c>
      <c r="K15" s="55">
        <v>0</v>
      </c>
      <c r="L15" s="15" t="s">
        <v>8</v>
      </c>
    </row>
    <row r="16" spans="1:12" ht="14.25">
      <c r="A16" s="20">
        <v>505</v>
      </c>
      <c r="B16" s="53">
        <v>101355</v>
      </c>
      <c r="C16" s="81">
        <v>105441</v>
      </c>
      <c r="D16" s="19">
        <f t="shared" si="0"/>
        <v>4086</v>
      </c>
      <c r="E16" s="54">
        <v>694.67</v>
      </c>
      <c r="F16" s="54">
        <v>1.33</v>
      </c>
      <c r="G16" s="79">
        <f t="shared" si="1"/>
        <v>0.9980854218549814</v>
      </c>
      <c r="H16" s="72">
        <v>0</v>
      </c>
      <c r="I16" s="76">
        <v>1077</v>
      </c>
      <c r="J16" s="78">
        <f t="shared" si="2"/>
        <v>3.7938718662952646</v>
      </c>
      <c r="K16" s="55">
        <v>0</v>
      </c>
      <c r="L16" s="15" t="s">
        <v>8</v>
      </c>
    </row>
    <row r="17" spans="1:12" ht="14.25">
      <c r="A17" s="20">
        <v>506</v>
      </c>
      <c r="B17" s="53">
        <v>867</v>
      </c>
      <c r="C17" s="81">
        <v>4538</v>
      </c>
      <c r="D17" s="19">
        <f t="shared" si="0"/>
        <v>3671</v>
      </c>
      <c r="E17" s="54">
        <v>674.75</v>
      </c>
      <c r="F17" s="54">
        <v>21.25</v>
      </c>
      <c r="G17" s="79">
        <f t="shared" si="1"/>
        <v>0.968506854390515</v>
      </c>
      <c r="H17" s="73">
        <v>0</v>
      </c>
      <c r="I17" s="76">
        <v>871</v>
      </c>
      <c r="J17" s="78">
        <f t="shared" si="2"/>
        <v>4.214695752009185</v>
      </c>
      <c r="K17" s="55">
        <v>3</v>
      </c>
      <c r="L17" s="15" t="s">
        <v>8</v>
      </c>
    </row>
    <row r="18" spans="1:12" ht="14.25">
      <c r="A18" s="20">
        <v>507</v>
      </c>
      <c r="B18" s="68">
        <v>46644</v>
      </c>
      <c r="C18" s="81">
        <v>50497</v>
      </c>
      <c r="D18" s="19">
        <f t="shared" si="0"/>
        <v>3853</v>
      </c>
      <c r="E18" s="54">
        <v>653.75</v>
      </c>
      <c r="F18" s="54">
        <v>42.25</v>
      </c>
      <c r="G18" s="79">
        <f t="shared" si="1"/>
        <v>0.9353728489483748</v>
      </c>
      <c r="H18" s="73">
        <v>0</v>
      </c>
      <c r="I18" s="76">
        <v>1032.4</v>
      </c>
      <c r="J18" s="78">
        <f t="shared" si="2"/>
        <v>3.732080588919023</v>
      </c>
      <c r="K18" s="55">
        <v>0</v>
      </c>
      <c r="L18" s="15" t="s">
        <v>8</v>
      </c>
    </row>
    <row r="19" spans="1:12" ht="14.25">
      <c r="A19" s="20">
        <v>508</v>
      </c>
      <c r="B19" s="68">
        <v>118992</v>
      </c>
      <c r="C19" s="81">
        <v>122420</v>
      </c>
      <c r="D19" s="19">
        <f t="shared" si="0"/>
        <v>3428</v>
      </c>
      <c r="E19" s="54">
        <v>666.47</v>
      </c>
      <c r="F19" s="54">
        <v>29.53</v>
      </c>
      <c r="G19" s="79">
        <f t="shared" si="1"/>
        <v>0.9556919291190902</v>
      </c>
      <c r="H19" s="73">
        <v>0</v>
      </c>
      <c r="I19" s="76">
        <v>938</v>
      </c>
      <c r="J19" s="78">
        <f t="shared" si="2"/>
        <v>3.654584221748401</v>
      </c>
      <c r="K19" s="55">
        <v>1</v>
      </c>
      <c r="L19" s="15" t="s">
        <v>8</v>
      </c>
    </row>
    <row r="20" spans="1:12" ht="14.25">
      <c r="A20" s="20">
        <v>509</v>
      </c>
      <c r="B20" s="68">
        <v>255338</v>
      </c>
      <c r="C20" s="81">
        <v>255338</v>
      </c>
      <c r="D20" s="19">
        <f t="shared" si="0"/>
        <v>0</v>
      </c>
      <c r="E20" s="54">
        <v>0</v>
      </c>
      <c r="F20" s="54">
        <v>696</v>
      </c>
      <c r="G20" s="79">
        <v>0</v>
      </c>
      <c r="H20" s="73">
        <v>0</v>
      </c>
      <c r="I20" s="77">
        <v>0</v>
      </c>
      <c r="J20" s="78">
        <f t="shared" si="2"/>
        <v>0</v>
      </c>
      <c r="K20" s="55">
        <v>0</v>
      </c>
      <c r="L20" s="15" t="s">
        <v>8</v>
      </c>
    </row>
    <row r="21" spans="1:12" ht="14.25">
      <c r="A21" s="20">
        <v>510</v>
      </c>
      <c r="B21" s="53">
        <v>98522</v>
      </c>
      <c r="C21" s="81">
        <v>102512</v>
      </c>
      <c r="D21" s="19">
        <f t="shared" si="0"/>
        <v>3990</v>
      </c>
      <c r="E21" s="54">
        <v>688.58</v>
      </c>
      <c r="F21" s="54">
        <v>7.42</v>
      </c>
      <c r="G21" s="79">
        <f t="shared" si="1"/>
        <v>0.9892242005286241</v>
      </c>
      <c r="H21" s="73">
        <v>0</v>
      </c>
      <c r="I21" s="76">
        <v>1057.9</v>
      </c>
      <c r="J21" s="78">
        <f t="shared" si="2"/>
        <v>3.77162302675111</v>
      </c>
      <c r="K21" s="55">
        <v>1</v>
      </c>
      <c r="L21" s="15" t="s">
        <v>8</v>
      </c>
    </row>
    <row r="22" spans="1:12" ht="14.25">
      <c r="A22" s="20">
        <v>511</v>
      </c>
      <c r="B22" s="53">
        <v>8726</v>
      </c>
      <c r="C22" s="81">
        <v>8729</v>
      </c>
      <c r="D22" s="19">
        <f t="shared" si="0"/>
        <v>3</v>
      </c>
      <c r="E22" s="54">
        <v>0</v>
      </c>
      <c r="F22" s="54">
        <v>696</v>
      </c>
      <c r="G22" s="79">
        <v>0</v>
      </c>
      <c r="H22" s="73">
        <v>0</v>
      </c>
      <c r="I22" s="77">
        <v>0</v>
      </c>
      <c r="J22" s="78">
        <f t="shared" si="2"/>
        <v>0</v>
      </c>
      <c r="K22" s="55">
        <v>0</v>
      </c>
      <c r="L22" s="15" t="s">
        <v>8</v>
      </c>
    </row>
    <row r="23" spans="1:12" ht="14.25">
      <c r="A23" s="20">
        <v>512</v>
      </c>
      <c r="B23" s="53">
        <v>4036</v>
      </c>
      <c r="C23" s="81">
        <v>6740</v>
      </c>
      <c r="D23" s="19">
        <f t="shared" si="0"/>
        <v>2704</v>
      </c>
      <c r="E23" s="54">
        <v>690.76</v>
      </c>
      <c r="F23" s="54">
        <v>5.24</v>
      </c>
      <c r="G23" s="79">
        <f t="shared" si="1"/>
        <v>0.9924141525276506</v>
      </c>
      <c r="H23" s="73">
        <v>0</v>
      </c>
      <c r="I23" s="76">
        <v>788.8</v>
      </c>
      <c r="J23" s="78">
        <f t="shared" si="2"/>
        <v>3.4279918864097363</v>
      </c>
      <c r="K23" s="55">
        <v>0</v>
      </c>
      <c r="L23" s="15" t="s">
        <v>8</v>
      </c>
    </row>
    <row r="24" spans="1:12" ht="14.25">
      <c r="A24" s="20">
        <v>513</v>
      </c>
      <c r="B24" s="53">
        <v>14211</v>
      </c>
      <c r="C24" s="81">
        <v>16434</v>
      </c>
      <c r="D24" s="19">
        <f t="shared" si="0"/>
        <v>2223</v>
      </c>
      <c r="E24" s="54">
        <v>679.45</v>
      </c>
      <c r="F24" s="54">
        <v>16.55</v>
      </c>
      <c r="G24" s="79">
        <f t="shared" si="1"/>
        <v>0.9756420634336597</v>
      </c>
      <c r="H24" s="74">
        <v>0</v>
      </c>
      <c r="I24" s="76">
        <v>601.3</v>
      </c>
      <c r="J24" s="78">
        <f t="shared" si="2"/>
        <v>3.696989855313488</v>
      </c>
      <c r="K24" s="55">
        <v>0</v>
      </c>
      <c r="L24" s="15" t="s">
        <v>8</v>
      </c>
    </row>
    <row r="25" spans="1:12" ht="14.25">
      <c r="A25" s="20">
        <v>514</v>
      </c>
      <c r="B25" s="53">
        <v>329036</v>
      </c>
      <c r="C25" s="81">
        <v>331714</v>
      </c>
      <c r="D25" s="19">
        <f t="shared" si="0"/>
        <v>2678</v>
      </c>
      <c r="E25" s="54">
        <v>632.17</v>
      </c>
      <c r="F25" s="54">
        <v>63.83</v>
      </c>
      <c r="G25" s="79">
        <f t="shared" si="1"/>
        <v>0.899030324121676</v>
      </c>
      <c r="H25" s="73">
        <v>0</v>
      </c>
      <c r="I25" s="76">
        <v>812.9</v>
      </c>
      <c r="J25" s="78">
        <f t="shared" si="2"/>
        <v>3.294378152294255</v>
      </c>
      <c r="K25" s="55">
        <v>0</v>
      </c>
      <c r="L25" s="15" t="s">
        <v>8</v>
      </c>
    </row>
    <row r="26" spans="1:12" ht="14.25">
      <c r="A26" s="20">
        <v>515</v>
      </c>
      <c r="B26" s="53">
        <v>136860</v>
      </c>
      <c r="C26" s="81">
        <v>140291</v>
      </c>
      <c r="D26" s="19">
        <f t="shared" si="0"/>
        <v>3431</v>
      </c>
      <c r="E26" s="54">
        <v>685.17</v>
      </c>
      <c r="F26" s="54">
        <v>10.83</v>
      </c>
      <c r="G26" s="79">
        <f t="shared" si="1"/>
        <v>0.9841937037523534</v>
      </c>
      <c r="H26" s="73">
        <v>0</v>
      </c>
      <c r="I26" s="76">
        <v>900.9</v>
      </c>
      <c r="J26" s="78">
        <f t="shared" si="2"/>
        <v>3.8084138084138086</v>
      </c>
      <c r="K26" s="55">
        <v>2</v>
      </c>
      <c r="L26" s="15" t="s">
        <v>8</v>
      </c>
    </row>
    <row r="27" spans="1:12" ht="14.25">
      <c r="A27" s="20">
        <v>516</v>
      </c>
      <c r="B27" s="69">
        <v>9095</v>
      </c>
      <c r="C27" s="81">
        <v>11131</v>
      </c>
      <c r="D27" s="19">
        <f t="shared" si="0"/>
        <v>2036</v>
      </c>
      <c r="E27" s="54">
        <v>644.42</v>
      </c>
      <c r="F27" s="54">
        <v>51.58</v>
      </c>
      <c r="G27" s="79">
        <f t="shared" si="1"/>
        <v>0.9199590329288352</v>
      </c>
      <c r="H27" s="73">
        <v>0</v>
      </c>
      <c r="I27" s="76">
        <v>685.5</v>
      </c>
      <c r="J27" s="78">
        <f t="shared" si="2"/>
        <v>2.9700948212983223</v>
      </c>
      <c r="K27" s="55">
        <v>2</v>
      </c>
      <c r="L27" s="15" t="s">
        <v>8</v>
      </c>
    </row>
    <row r="28" spans="1:12" ht="14.25">
      <c r="A28" s="20">
        <v>517</v>
      </c>
      <c r="B28" s="53">
        <v>42685</v>
      </c>
      <c r="C28" s="81">
        <v>46470</v>
      </c>
      <c r="D28" s="19">
        <f t="shared" si="0"/>
        <v>3785</v>
      </c>
      <c r="E28" s="54">
        <v>644.79</v>
      </c>
      <c r="F28" s="54">
        <v>51.21</v>
      </c>
      <c r="G28" s="79">
        <f t="shared" si="1"/>
        <v>0.9205787930954263</v>
      </c>
      <c r="H28" s="73">
        <v>0</v>
      </c>
      <c r="I28" s="76">
        <v>900.7</v>
      </c>
      <c r="J28" s="78">
        <f t="shared" si="2"/>
        <v>4.2022871100255355</v>
      </c>
      <c r="K28" s="55">
        <v>2</v>
      </c>
      <c r="L28" s="15" t="s">
        <v>8</v>
      </c>
    </row>
    <row r="29" spans="1:12" ht="14.25">
      <c r="A29" s="20">
        <v>518</v>
      </c>
      <c r="B29" s="53">
        <v>45529</v>
      </c>
      <c r="C29" s="81">
        <v>49187</v>
      </c>
      <c r="D29" s="19">
        <f t="shared" si="0"/>
        <v>3658</v>
      </c>
      <c r="E29" s="54">
        <v>693.3</v>
      </c>
      <c r="F29" s="54">
        <v>2.7</v>
      </c>
      <c r="G29" s="79">
        <f t="shared" si="1"/>
        <v>0.9961055819991345</v>
      </c>
      <c r="H29" s="73">
        <v>0</v>
      </c>
      <c r="I29" s="76">
        <v>1018.8</v>
      </c>
      <c r="J29" s="78">
        <f t="shared" si="2"/>
        <v>3.5904986258343152</v>
      </c>
      <c r="K29" s="55">
        <v>0</v>
      </c>
      <c r="L29" s="15" t="s">
        <v>8</v>
      </c>
    </row>
    <row r="30" spans="1:12" ht="14.25">
      <c r="A30" s="20">
        <v>519</v>
      </c>
      <c r="B30" s="53">
        <v>48890</v>
      </c>
      <c r="C30" s="81">
        <v>53055</v>
      </c>
      <c r="D30" s="19">
        <f t="shared" si="0"/>
        <v>4165</v>
      </c>
      <c r="E30" s="54">
        <v>694.25</v>
      </c>
      <c r="F30" s="54">
        <v>1.75</v>
      </c>
      <c r="G30" s="79">
        <f t="shared" si="1"/>
        <v>0.9974792942023767</v>
      </c>
      <c r="H30" s="73">
        <v>0</v>
      </c>
      <c r="I30" s="76">
        <v>982.6</v>
      </c>
      <c r="J30" s="78">
        <f t="shared" si="2"/>
        <v>4.2387543252595155</v>
      </c>
      <c r="K30" s="55">
        <v>0</v>
      </c>
      <c r="L30" s="15" t="s">
        <v>8</v>
      </c>
    </row>
    <row r="31" spans="1:12" ht="14.25">
      <c r="A31" s="20">
        <v>520</v>
      </c>
      <c r="B31" s="53">
        <v>77834</v>
      </c>
      <c r="C31" s="81">
        <v>81570</v>
      </c>
      <c r="D31" s="19">
        <f t="shared" si="0"/>
        <v>3736</v>
      </c>
      <c r="E31" s="54">
        <v>674</v>
      </c>
      <c r="F31" s="54">
        <v>22</v>
      </c>
      <c r="G31" s="79">
        <f t="shared" si="1"/>
        <v>0.9673590504451038</v>
      </c>
      <c r="H31" s="73">
        <v>0</v>
      </c>
      <c r="I31" s="76">
        <v>1027.4</v>
      </c>
      <c r="J31" s="78">
        <f t="shared" si="2"/>
        <v>3.6363636363636362</v>
      </c>
      <c r="K31" s="55">
        <v>0</v>
      </c>
      <c r="L31" s="15" t="s">
        <v>8</v>
      </c>
    </row>
    <row r="32" spans="1:12" ht="14.25">
      <c r="A32" s="20">
        <v>522</v>
      </c>
      <c r="B32" s="53">
        <v>24737</v>
      </c>
      <c r="C32" s="81">
        <v>28285</v>
      </c>
      <c r="D32" s="19">
        <f t="shared" si="0"/>
        <v>3548</v>
      </c>
      <c r="E32" s="54">
        <v>670.84</v>
      </c>
      <c r="F32" s="54">
        <v>25.16</v>
      </c>
      <c r="G32" s="79">
        <f t="shared" si="1"/>
        <v>0.962494782660545</v>
      </c>
      <c r="H32" s="73">
        <v>0</v>
      </c>
      <c r="I32" s="76">
        <v>955.5</v>
      </c>
      <c r="J32" s="78">
        <f t="shared" si="2"/>
        <v>3.7132391418105706</v>
      </c>
      <c r="K32" s="55">
        <v>0</v>
      </c>
      <c r="L32" s="15" t="s">
        <v>8</v>
      </c>
    </row>
    <row r="33" spans="1:12" ht="14.25">
      <c r="A33" s="20">
        <v>523</v>
      </c>
      <c r="B33" s="53">
        <v>147437</v>
      </c>
      <c r="C33" s="81">
        <v>150780</v>
      </c>
      <c r="D33" s="19">
        <f t="shared" si="0"/>
        <v>3343</v>
      </c>
      <c r="E33" s="54">
        <v>682</v>
      </c>
      <c r="F33" s="54">
        <v>14</v>
      </c>
      <c r="G33" s="79">
        <f t="shared" si="1"/>
        <v>0.9794721407624634</v>
      </c>
      <c r="H33" s="73">
        <v>0</v>
      </c>
      <c r="I33" s="76">
        <v>946.7</v>
      </c>
      <c r="J33" s="78">
        <f t="shared" si="2"/>
        <v>3.5312136896588147</v>
      </c>
      <c r="K33" s="55">
        <v>0</v>
      </c>
      <c r="L33" s="15" t="s">
        <v>8</v>
      </c>
    </row>
    <row r="34" spans="1:12" ht="14.25">
      <c r="A34" s="20">
        <v>524</v>
      </c>
      <c r="B34" s="53">
        <v>20734</v>
      </c>
      <c r="C34" s="81">
        <v>23363</v>
      </c>
      <c r="D34" s="19">
        <f t="shared" si="0"/>
        <v>2629</v>
      </c>
      <c r="E34" s="54">
        <v>648.25</v>
      </c>
      <c r="F34" s="54">
        <v>47.75</v>
      </c>
      <c r="G34" s="79">
        <f>(E34-F34)/E34</f>
        <v>0.9263401465483996</v>
      </c>
      <c r="H34" s="73">
        <v>0</v>
      </c>
      <c r="I34" s="76">
        <v>758.6</v>
      </c>
      <c r="J34" s="78">
        <f t="shared" si="2"/>
        <v>3.4655945162140784</v>
      </c>
      <c r="K34" s="55">
        <v>0</v>
      </c>
      <c r="L34" s="15" t="s">
        <v>8</v>
      </c>
    </row>
    <row r="35" spans="1:12" ht="14.25">
      <c r="A35" s="20">
        <v>526</v>
      </c>
      <c r="B35" s="53">
        <v>249193</v>
      </c>
      <c r="C35" s="81">
        <v>250523</v>
      </c>
      <c r="D35" s="19">
        <f t="shared" si="0"/>
        <v>1330</v>
      </c>
      <c r="E35" s="54">
        <v>592.92</v>
      </c>
      <c r="F35" s="54">
        <v>103.08</v>
      </c>
      <c r="G35" s="79">
        <f t="shared" si="1"/>
        <v>0.8261485529245092</v>
      </c>
      <c r="H35" s="73">
        <v>0</v>
      </c>
      <c r="I35" s="76">
        <v>396.4</v>
      </c>
      <c r="J35" s="78">
        <f t="shared" si="2"/>
        <v>3.3551967709384463</v>
      </c>
      <c r="K35" s="55">
        <v>2</v>
      </c>
      <c r="L35" s="15" t="s">
        <v>8</v>
      </c>
    </row>
    <row r="36" spans="1:12" ht="14.25">
      <c r="A36" s="20">
        <v>527</v>
      </c>
      <c r="B36" s="53">
        <v>80665</v>
      </c>
      <c r="C36" s="81">
        <v>84476</v>
      </c>
      <c r="D36" s="19">
        <f t="shared" si="0"/>
        <v>3811</v>
      </c>
      <c r="E36" s="54">
        <v>686.67</v>
      </c>
      <c r="F36" s="54">
        <v>9.33</v>
      </c>
      <c r="G36" s="79">
        <f t="shared" si="1"/>
        <v>0.9864126873170518</v>
      </c>
      <c r="H36" s="73">
        <v>0</v>
      </c>
      <c r="I36" s="76">
        <v>1006.7</v>
      </c>
      <c r="J36" s="78">
        <f t="shared" si="2"/>
        <v>3.785636237210688</v>
      </c>
      <c r="K36" s="55">
        <v>0</v>
      </c>
      <c r="L36" s="15" t="s">
        <v>8</v>
      </c>
    </row>
    <row r="37" spans="1:12" ht="14.25">
      <c r="A37" s="20">
        <v>701</v>
      </c>
      <c r="B37" s="53">
        <v>107594</v>
      </c>
      <c r="C37" s="81">
        <v>111357</v>
      </c>
      <c r="D37" s="19">
        <f>C37-B37</f>
        <v>3763</v>
      </c>
      <c r="E37" s="54">
        <v>677.92</v>
      </c>
      <c r="F37" s="54">
        <v>18.08</v>
      </c>
      <c r="G37" s="79">
        <f>(E37-F37)/E37</f>
        <v>0.9733301864526788</v>
      </c>
      <c r="H37" s="73">
        <v>0</v>
      </c>
      <c r="I37" s="76">
        <v>819.6</v>
      </c>
      <c r="J37" s="78">
        <f t="shared" si="2"/>
        <v>4.591264031234749</v>
      </c>
      <c r="K37" s="55">
        <v>0</v>
      </c>
      <c r="L37" s="15" t="s">
        <v>8</v>
      </c>
    </row>
    <row r="38" spans="1:12" ht="14.25">
      <c r="A38" s="20">
        <v>706</v>
      </c>
      <c r="B38" s="54">
        <v>85893</v>
      </c>
      <c r="C38" s="81">
        <v>89454</v>
      </c>
      <c r="D38" s="19">
        <f t="shared" si="0"/>
        <v>3561</v>
      </c>
      <c r="E38" s="54">
        <v>672.77</v>
      </c>
      <c r="F38" s="54">
        <v>23.23</v>
      </c>
      <c r="G38" s="79">
        <f t="shared" si="1"/>
        <v>0.9654711119699154</v>
      </c>
      <c r="H38" s="73">
        <v>0</v>
      </c>
      <c r="I38" s="76">
        <v>771.6</v>
      </c>
      <c r="J38" s="78">
        <f t="shared" si="2"/>
        <v>4.615085536547434</v>
      </c>
      <c r="K38" s="55">
        <v>0</v>
      </c>
      <c r="L38" s="15" t="s">
        <v>8</v>
      </c>
    </row>
    <row r="39" spans="1:12" ht="14.25">
      <c r="A39" s="20">
        <v>711</v>
      </c>
      <c r="B39" s="54">
        <v>66624</v>
      </c>
      <c r="C39" s="81">
        <v>70959</v>
      </c>
      <c r="D39" s="19">
        <f t="shared" si="0"/>
        <v>4335</v>
      </c>
      <c r="E39" s="54">
        <v>655.16</v>
      </c>
      <c r="F39" s="54">
        <v>40.84</v>
      </c>
      <c r="G39" s="79">
        <f t="shared" si="1"/>
        <v>0.9376640820562916</v>
      </c>
      <c r="H39" s="73">
        <v>1</v>
      </c>
      <c r="I39" s="76">
        <v>923.8</v>
      </c>
      <c r="J39" s="78">
        <f t="shared" si="2"/>
        <v>4.692574150248972</v>
      </c>
      <c r="K39" s="55">
        <v>5</v>
      </c>
      <c r="L39" s="15" t="s">
        <v>8</v>
      </c>
    </row>
    <row r="40" spans="1:12" ht="14.25">
      <c r="A40" s="20">
        <v>713</v>
      </c>
      <c r="B40" s="54">
        <v>111156</v>
      </c>
      <c r="C40" s="81">
        <v>115764</v>
      </c>
      <c r="D40" s="19">
        <f t="shared" si="0"/>
        <v>4608</v>
      </c>
      <c r="E40" s="54">
        <v>687.92</v>
      </c>
      <c r="F40" s="54">
        <v>8.08</v>
      </c>
      <c r="G40" s="79">
        <f>(E40-F40)/E40</f>
        <v>0.9882544481916501</v>
      </c>
      <c r="H40" s="73">
        <v>0</v>
      </c>
      <c r="I40" s="76">
        <v>972.5</v>
      </c>
      <c r="J40" s="78">
        <f t="shared" si="2"/>
        <v>4.738303341902314</v>
      </c>
      <c r="K40" s="55">
        <v>0</v>
      </c>
      <c r="L40" s="15" t="s">
        <v>8</v>
      </c>
    </row>
    <row r="41" spans="1:12" ht="14.25">
      <c r="A41" s="20">
        <v>714</v>
      </c>
      <c r="B41" s="54">
        <v>10498</v>
      </c>
      <c r="C41" s="81">
        <v>16333</v>
      </c>
      <c r="D41" s="19">
        <f t="shared" si="0"/>
        <v>5835</v>
      </c>
      <c r="E41" s="54">
        <v>693.25</v>
      </c>
      <c r="F41" s="54">
        <v>2.75</v>
      </c>
      <c r="G41" s="79">
        <f t="shared" si="1"/>
        <v>0.9960331770645511</v>
      </c>
      <c r="H41" s="73">
        <v>0</v>
      </c>
      <c r="I41" s="76">
        <v>1209.8</v>
      </c>
      <c r="J41" s="78">
        <f t="shared" si="2"/>
        <v>4.823111258059184</v>
      </c>
      <c r="K41" s="55">
        <v>0</v>
      </c>
      <c r="L41" s="15" t="s">
        <v>8</v>
      </c>
    </row>
    <row r="42" spans="1:12" ht="14.25">
      <c r="A42" s="20">
        <v>715</v>
      </c>
      <c r="B42" s="54">
        <v>150733</v>
      </c>
      <c r="C42" s="81">
        <v>156094</v>
      </c>
      <c r="D42" s="19">
        <f t="shared" si="0"/>
        <v>5361</v>
      </c>
      <c r="E42" s="54">
        <v>691.75</v>
      </c>
      <c r="F42" s="54">
        <v>4.25</v>
      </c>
      <c r="G42" s="79">
        <f t="shared" si="1"/>
        <v>0.9938561619082038</v>
      </c>
      <c r="H42" s="73">
        <v>0</v>
      </c>
      <c r="I42" s="76">
        <v>1194.6</v>
      </c>
      <c r="J42" s="78">
        <f t="shared" si="2"/>
        <v>4.487694625816173</v>
      </c>
      <c r="K42" s="55">
        <v>2</v>
      </c>
      <c r="L42" s="15" t="s">
        <v>8</v>
      </c>
    </row>
    <row r="43" spans="1:12" ht="14.25">
      <c r="A43" s="20">
        <v>801</v>
      </c>
      <c r="B43" s="53">
        <v>21521</v>
      </c>
      <c r="C43" s="81">
        <v>22752</v>
      </c>
      <c r="D43" s="19">
        <f t="shared" si="0"/>
        <v>1231</v>
      </c>
      <c r="E43" s="54">
        <v>690.75</v>
      </c>
      <c r="F43" s="54">
        <v>5.25</v>
      </c>
      <c r="G43" s="79">
        <f t="shared" si="1"/>
        <v>0.992399565689468</v>
      </c>
      <c r="H43" s="73">
        <v>0</v>
      </c>
      <c r="I43" s="76">
        <v>76.606</v>
      </c>
      <c r="J43" s="78">
        <f t="shared" si="2"/>
        <v>16.069237396548573</v>
      </c>
      <c r="K43" s="55">
        <v>0</v>
      </c>
      <c r="L43" s="15" t="s">
        <v>42</v>
      </c>
    </row>
    <row r="44" spans="1:12" ht="14.25">
      <c r="A44" s="20">
        <v>802</v>
      </c>
      <c r="B44" s="53"/>
      <c r="C44" s="81" t="s">
        <v>44</v>
      </c>
      <c r="D44" s="19">
        <v>0</v>
      </c>
      <c r="E44" s="54">
        <v>696</v>
      </c>
      <c r="F44" s="54">
        <v>0</v>
      </c>
      <c r="G44" s="79">
        <f t="shared" si="1"/>
        <v>1</v>
      </c>
      <c r="H44" s="73">
        <v>0</v>
      </c>
      <c r="I44" s="77">
        <v>0</v>
      </c>
      <c r="J44" s="78">
        <f t="shared" si="2"/>
        <v>0</v>
      </c>
      <c r="K44" s="55">
        <v>0</v>
      </c>
      <c r="L44" s="15" t="s">
        <v>42</v>
      </c>
    </row>
    <row r="45" spans="1:12" ht="14.25">
      <c r="A45" s="20">
        <v>803</v>
      </c>
      <c r="B45" s="53">
        <v>34059</v>
      </c>
      <c r="C45" s="81">
        <v>35465</v>
      </c>
      <c r="D45" s="19">
        <f t="shared" si="0"/>
        <v>1406</v>
      </c>
      <c r="E45" s="54">
        <v>695.5</v>
      </c>
      <c r="F45" s="54">
        <v>0.5</v>
      </c>
      <c r="G45" s="79">
        <f>(E45-F45)/E45</f>
        <v>0.9992810927390366</v>
      </c>
      <c r="H45" s="73">
        <v>0</v>
      </c>
      <c r="I45" s="76">
        <v>100.867</v>
      </c>
      <c r="J45" s="78">
        <f>IF(I45=0,0,(D45/I45))</f>
        <v>13.939147590391308</v>
      </c>
      <c r="K45" s="55">
        <v>0</v>
      </c>
      <c r="L45" s="15" t="s">
        <v>42</v>
      </c>
    </row>
    <row r="46" spans="1:12" ht="14.25">
      <c r="A46" s="20">
        <v>804</v>
      </c>
      <c r="B46" s="53"/>
      <c r="C46" s="81" t="s">
        <v>44</v>
      </c>
      <c r="D46" s="19">
        <v>0</v>
      </c>
      <c r="E46" s="54">
        <v>659.5</v>
      </c>
      <c r="F46" s="54">
        <v>36.5</v>
      </c>
      <c r="G46" s="79">
        <f t="shared" si="1"/>
        <v>0.9446550416982562</v>
      </c>
      <c r="H46" s="73">
        <v>0</v>
      </c>
      <c r="I46" s="77">
        <v>0</v>
      </c>
      <c r="J46" s="78">
        <f t="shared" si="2"/>
        <v>0</v>
      </c>
      <c r="K46" s="55">
        <v>0</v>
      </c>
      <c r="L46" s="15" t="s">
        <v>42</v>
      </c>
    </row>
    <row r="47" spans="1:12" ht="14.25">
      <c r="A47" s="20">
        <v>805</v>
      </c>
      <c r="B47" s="53">
        <v>24103</v>
      </c>
      <c r="C47" s="81">
        <v>25577</v>
      </c>
      <c r="D47" s="19">
        <f t="shared" si="0"/>
        <v>1474</v>
      </c>
      <c r="E47" s="54">
        <v>695.5</v>
      </c>
      <c r="F47" s="54">
        <v>0.5</v>
      </c>
      <c r="G47" s="79">
        <f t="shared" si="1"/>
        <v>0.9992810927390366</v>
      </c>
      <c r="H47" s="73">
        <v>0</v>
      </c>
      <c r="I47" s="76">
        <v>130.521</v>
      </c>
      <c r="J47" s="78">
        <f>IF(I47=0,0,(D47/I47))</f>
        <v>11.293201860237051</v>
      </c>
      <c r="K47" s="55">
        <v>0</v>
      </c>
      <c r="L47" s="15" t="s">
        <v>42</v>
      </c>
    </row>
    <row r="48" spans="1:12" ht="14.25">
      <c r="A48" s="20">
        <v>806</v>
      </c>
      <c r="B48" s="53"/>
      <c r="C48" s="81" t="s">
        <v>44</v>
      </c>
      <c r="D48" s="19">
        <v>0</v>
      </c>
      <c r="E48" s="54">
        <v>696</v>
      </c>
      <c r="F48" s="54">
        <v>0</v>
      </c>
      <c r="G48" s="79">
        <f t="shared" si="1"/>
        <v>1</v>
      </c>
      <c r="H48" s="73">
        <v>0</v>
      </c>
      <c r="I48" s="77">
        <v>0</v>
      </c>
      <c r="J48" s="78">
        <f t="shared" si="2"/>
        <v>0</v>
      </c>
      <c r="K48" s="55">
        <v>0</v>
      </c>
      <c r="L48" s="15" t="s">
        <v>42</v>
      </c>
    </row>
    <row r="49" spans="1:12" ht="14.25">
      <c r="A49" s="20" t="s">
        <v>29</v>
      </c>
      <c r="B49" s="51">
        <v>11374</v>
      </c>
      <c r="C49" s="81">
        <v>11374</v>
      </c>
      <c r="D49" s="19">
        <f t="shared" si="0"/>
        <v>0</v>
      </c>
      <c r="E49" s="54">
        <v>0</v>
      </c>
      <c r="F49" s="54">
        <v>696</v>
      </c>
      <c r="G49" s="79">
        <v>0</v>
      </c>
      <c r="H49" s="18">
        <v>0</v>
      </c>
      <c r="I49" s="77">
        <v>0</v>
      </c>
      <c r="J49" s="78">
        <f>IF(I49=0,0,(D49/I49))</f>
        <v>0</v>
      </c>
      <c r="K49" s="55">
        <v>0</v>
      </c>
      <c r="L49" s="15" t="s">
        <v>45</v>
      </c>
    </row>
    <row r="50" spans="1:12" ht="14.25">
      <c r="A50" s="20" t="s">
        <v>30</v>
      </c>
      <c r="B50" s="51">
        <v>11193</v>
      </c>
      <c r="C50" s="81">
        <v>11340</v>
      </c>
      <c r="D50" s="19">
        <f t="shared" si="0"/>
        <v>147</v>
      </c>
      <c r="E50" s="54">
        <v>696</v>
      </c>
      <c r="F50" s="54">
        <v>0</v>
      </c>
      <c r="G50" s="79">
        <f>(E50-F50)/E50</f>
        <v>1</v>
      </c>
      <c r="H50" s="57">
        <v>0</v>
      </c>
      <c r="I50" s="76">
        <v>67.2</v>
      </c>
      <c r="J50" s="87">
        <f t="shared" si="2"/>
        <v>2.1875</v>
      </c>
      <c r="K50" s="55">
        <v>0</v>
      </c>
      <c r="L50" s="15" t="s">
        <v>45</v>
      </c>
    </row>
    <row r="51" spans="1:12" ht="14.25">
      <c r="A51" s="20" t="s">
        <v>35</v>
      </c>
      <c r="B51" s="51">
        <v>8487</v>
      </c>
      <c r="C51" s="81">
        <v>8917</v>
      </c>
      <c r="D51" s="19">
        <f t="shared" si="0"/>
        <v>430</v>
      </c>
      <c r="E51" s="54">
        <v>693</v>
      </c>
      <c r="F51" s="54">
        <v>3</v>
      </c>
      <c r="G51" s="79">
        <f t="shared" si="1"/>
        <v>0.9956709956709957</v>
      </c>
      <c r="H51" s="57">
        <v>0</v>
      </c>
      <c r="I51" s="76">
        <v>223.8</v>
      </c>
      <c r="J51" s="78">
        <f t="shared" si="2"/>
        <v>1.9213583556747094</v>
      </c>
      <c r="K51" s="55">
        <v>0</v>
      </c>
      <c r="L51" s="15" t="s">
        <v>45</v>
      </c>
    </row>
    <row r="52" spans="1:12" ht="14.25">
      <c r="A52" s="20" t="s">
        <v>36</v>
      </c>
      <c r="B52" s="51">
        <v>7321</v>
      </c>
      <c r="C52" s="81">
        <v>7620</v>
      </c>
      <c r="D52" s="19">
        <f t="shared" si="0"/>
        <v>299</v>
      </c>
      <c r="E52" s="54">
        <v>694.5</v>
      </c>
      <c r="F52" s="54">
        <v>1.5</v>
      </c>
      <c r="G52" s="79">
        <f t="shared" si="1"/>
        <v>0.9978401727861771</v>
      </c>
      <c r="H52" s="57">
        <v>0</v>
      </c>
      <c r="I52" s="76">
        <v>218.5</v>
      </c>
      <c r="J52" s="78">
        <f t="shared" si="2"/>
        <v>1.368421052631579</v>
      </c>
      <c r="K52" s="55">
        <v>0</v>
      </c>
      <c r="L52" s="15" t="s">
        <v>45</v>
      </c>
    </row>
    <row r="53" spans="1:12" ht="15" thickBot="1">
      <c r="A53" s="20" t="s">
        <v>40</v>
      </c>
      <c r="B53" s="52">
        <v>38</v>
      </c>
      <c r="C53" s="81">
        <v>38</v>
      </c>
      <c r="D53" s="19">
        <f t="shared" si="0"/>
        <v>0</v>
      </c>
      <c r="E53" s="54">
        <v>0</v>
      </c>
      <c r="F53" s="59">
        <v>696</v>
      </c>
      <c r="G53" s="83">
        <v>0</v>
      </c>
      <c r="H53" s="57">
        <v>0</v>
      </c>
      <c r="I53" s="77">
        <v>0</v>
      </c>
      <c r="J53" s="17">
        <f t="shared" si="2"/>
        <v>0</v>
      </c>
      <c r="K53" s="55">
        <v>0</v>
      </c>
      <c r="L53" s="15" t="s">
        <v>45</v>
      </c>
    </row>
    <row r="54" spans="1:12" ht="15" thickBot="1">
      <c r="A54" s="14" t="s">
        <v>7</v>
      </c>
      <c r="B54" s="14"/>
      <c r="C54" s="14"/>
      <c r="D54" s="89">
        <f>SUM(D6:D53)</f>
        <v>118963</v>
      </c>
      <c r="E54" s="90">
        <f>SUM(E6:E53)</f>
        <v>29790.979999999992</v>
      </c>
      <c r="F54" s="90">
        <f>SUM(F6:F53)</f>
        <v>3617.02</v>
      </c>
      <c r="G54" s="91">
        <f>AVERAGE(G4:G53)</f>
        <v>0.8900817287670718</v>
      </c>
      <c r="H54" s="97">
        <f>SUM(H3:H53)</f>
        <v>3</v>
      </c>
      <c r="I54" s="92">
        <f>SUM(I3:I52)</f>
        <v>28850.593999999994</v>
      </c>
      <c r="J54" s="93">
        <f>AVERAGE(J6:J53)</f>
        <v>4.281809212796489</v>
      </c>
      <c r="K54" s="98">
        <f>SUM(K6:K53)</f>
        <v>22</v>
      </c>
      <c r="L54" s="9"/>
    </row>
    <row r="55" spans="1:12" ht="15" thickBot="1">
      <c r="A55" s="13"/>
      <c r="B55" s="12"/>
      <c r="C55" s="12"/>
      <c r="D55" s="10"/>
      <c r="E55" s="63"/>
      <c r="F55" s="63"/>
      <c r="G55" s="11"/>
      <c r="H55" s="10"/>
      <c r="I55" s="56"/>
      <c r="J55" s="9"/>
      <c r="K55" s="9"/>
      <c r="L55" s="9"/>
    </row>
    <row r="56" spans="1:12" ht="13.5" thickBot="1">
      <c r="A56" s="3" t="s">
        <v>6</v>
      </c>
      <c r="B56" s="1" t="s">
        <v>5</v>
      </c>
      <c r="C56" s="1"/>
      <c r="D56" s="1"/>
      <c r="E56" s="65"/>
      <c r="F56" s="58">
        <f>AVERAGE(E6:E53)</f>
        <v>620.6454166666665</v>
      </c>
      <c r="G56" s="1"/>
      <c r="H56" s="1"/>
      <c r="I56" s="6" t="s">
        <v>4</v>
      </c>
      <c r="J56" s="6"/>
      <c r="K56" s="8"/>
      <c r="L56" s="8" t="s">
        <v>41</v>
      </c>
    </row>
    <row r="57" spans="1:12" ht="13.5" thickBot="1">
      <c r="A57" s="3"/>
      <c r="B57" s="1" t="s">
        <v>3</v>
      </c>
      <c r="C57" s="1"/>
      <c r="D57" s="1"/>
      <c r="E57" s="65"/>
      <c r="F57" s="7">
        <f>AVERAGE(D9:D11)</f>
        <v>2714</v>
      </c>
      <c r="G57" s="1"/>
      <c r="H57" s="1"/>
      <c r="I57" s="6" t="s">
        <v>2</v>
      </c>
      <c r="J57" s="6"/>
      <c r="K57" s="5"/>
      <c r="L57" s="101">
        <v>42799</v>
      </c>
    </row>
    <row r="58" spans="1:12" ht="13.5" thickBot="1">
      <c r="A58" s="3"/>
      <c r="B58" s="1" t="s">
        <v>1</v>
      </c>
      <c r="C58" s="1"/>
      <c r="D58" s="1"/>
      <c r="E58" s="65"/>
      <c r="F58" s="64">
        <f>AVERAGE(D12:D36)</f>
        <v>2958.84</v>
      </c>
      <c r="G58" s="49"/>
      <c r="H58" s="1"/>
      <c r="I58" s="1"/>
      <c r="J58" s="1"/>
      <c r="K58" s="1"/>
      <c r="L58" s="1"/>
    </row>
    <row r="59" spans="1:12" ht="13.5" thickBot="1">
      <c r="A59" s="2"/>
      <c r="B59" s="1" t="s">
        <v>0</v>
      </c>
      <c r="C59" s="1"/>
      <c r="D59" s="1"/>
      <c r="E59" s="65"/>
      <c r="F59" s="50">
        <f>AVERAGE(D37:D42)</f>
        <v>4577.166666666667</v>
      </c>
      <c r="G59" s="1"/>
      <c r="H59" s="1"/>
      <c r="I59" s="1"/>
      <c r="J59" s="1"/>
      <c r="K59" s="1"/>
      <c r="L59" s="1"/>
    </row>
    <row r="65" ht="12">
      <c r="I65" s="99"/>
    </row>
    <row r="66" ht="12.75">
      <c r="I66" s="100"/>
    </row>
  </sheetData>
  <sheetProtection/>
  <mergeCells count="2">
    <mergeCell ref="A1:L1"/>
    <mergeCell ref="K2:L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7" max="7" width="10.28125" style="0" customWidth="1"/>
    <col min="12" max="12" width="12.7109375" style="0" bestFit="1" customWidth="1"/>
  </cols>
  <sheetData>
    <row r="1" spans="1:12" ht="18" thickBot="1">
      <c r="A1" s="206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4.25" thickBot="1">
      <c r="A2" s="47" t="s">
        <v>26</v>
      </c>
      <c r="B2" s="47"/>
      <c r="C2" s="47"/>
      <c r="D2" s="47"/>
      <c r="E2" s="67"/>
      <c r="F2" s="61"/>
      <c r="G2" s="46"/>
      <c r="H2" s="45"/>
      <c r="I2" s="46"/>
      <c r="J2" s="45" t="s">
        <v>25</v>
      </c>
      <c r="K2" s="209">
        <v>42736</v>
      </c>
      <c r="L2" s="210"/>
    </row>
    <row r="3" spans="1:12" ht="12.75">
      <c r="A3" s="44" t="s">
        <v>24</v>
      </c>
      <c r="B3" s="43" t="s">
        <v>23</v>
      </c>
      <c r="C3" s="42"/>
      <c r="D3" s="41"/>
      <c r="E3" s="66" t="s">
        <v>31</v>
      </c>
      <c r="F3" s="60"/>
      <c r="G3" s="40"/>
      <c r="H3" s="39"/>
      <c r="I3" s="38" t="s">
        <v>22</v>
      </c>
      <c r="J3" s="37"/>
      <c r="K3" s="36" t="s">
        <v>21</v>
      </c>
      <c r="L3" s="35"/>
    </row>
    <row r="4" spans="1:12" ht="25.5" thickBot="1">
      <c r="A4" s="34" t="s">
        <v>20</v>
      </c>
      <c r="B4" s="33" t="s">
        <v>19</v>
      </c>
      <c r="C4" s="32" t="s">
        <v>18</v>
      </c>
      <c r="D4" s="31" t="s">
        <v>17</v>
      </c>
      <c r="E4" s="30" t="s">
        <v>16</v>
      </c>
      <c r="F4" s="29" t="s">
        <v>15</v>
      </c>
      <c r="G4" s="28" t="s">
        <v>14</v>
      </c>
      <c r="H4" s="27" t="s">
        <v>13</v>
      </c>
      <c r="I4" s="26" t="s">
        <v>12</v>
      </c>
      <c r="J4" s="25" t="s">
        <v>11</v>
      </c>
      <c r="K4" s="85" t="s">
        <v>43</v>
      </c>
      <c r="L4" s="23" t="s">
        <v>9</v>
      </c>
    </row>
    <row r="5" spans="1:12" ht="12">
      <c r="A5" s="22"/>
      <c r="B5" s="21"/>
      <c r="C5" s="21"/>
      <c r="D5" s="21"/>
      <c r="E5" s="62"/>
      <c r="F5" s="62"/>
      <c r="G5" s="21"/>
      <c r="H5" s="21"/>
      <c r="I5" s="1"/>
      <c r="J5" s="1"/>
      <c r="K5" s="1"/>
      <c r="L5" s="1"/>
    </row>
    <row r="6" spans="1:12" ht="14.25">
      <c r="A6" s="20" t="s">
        <v>27</v>
      </c>
      <c r="B6" s="54">
        <v>171415</v>
      </c>
      <c r="C6" s="51">
        <v>171661</v>
      </c>
      <c r="D6" s="19">
        <f aca="true" t="shared" si="0" ref="D6:D11">C6-B6</f>
        <v>246</v>
      </c>
      <c r="E6" s="54">
        <v>0</v>
      </c>
      <c r="F6" s="54">
        <v>768</v>
      </c>
      <c r="G6" s="79">
        <v>0</v>
      </c>
      <c r="H6" s="71"/>
      <c r="I6" s="55">
        <v>32.2</v>
      </c>
      <c r="J6" s="78">
        <v>9.505</v>
      </c>
      <c r="K6" s="16">
        <v>0</v>
      </c>
      <c r="L6" s="48" t="s">
        <v>38</v>
      </c>
    </row>
    <row r="7" spans="1:12" ht="14.25">
      <c r="A7" s="20" t="s">
        <v>28</v>
      </c>
      <c r="B7" s="54">
        <v>112961</v>
      </c>
      <c r="C7" s="52">
        <v>113559</v>
      </c>
      <c r="D7" s="19">
        <f t="shared" si="0"/>
        <v>598</v>
      </c>
      <c r="E7" s="54">
        <v>768</v>
      </c>
      <c r="F7" s="54">
        <v>0</v>
      </c>
      <c r="G7" s="79">
        <f>(E7-F7)/E7</f>
        <v>1</v>
      </c>
      <c r="H7" s="71"/>
      <c r="I7" s="55">
        <v>95.3</v>
      </c>
      <c r="J7" s="78">
        <f aca="true" t="shared" si="1" ref="J7:J53">IF(I7=0,0,(D7/I7))</f>
        <v>6.27492130115425</v>
      </c>
      <c r="K7" s="16">
        <v>0</v>
      </c>
      <c r="L7" s="48" t="s">
        <v>33</v>
      </c>
    </row>
    <row r="8" spans="1:12" ht="14.25">
      <c r="A8" s="20" t="s">
        <v>39</v>
      </c>
      <c r="B8" s="54">
        <v>364604</v>
      </c>
      <c r="C8" s="52">
        <v>368104</v>
      </c>
      <c r="D8" s="19">
        <f t="shared" si="0"/>
        <v>3500</v>
      </c>
      <c r="E8" s="54">
        <v>766.5</v>
      </c>
      <c r="F8" s="54">
        <v>1.5</v>
      </c>
      <c r="G8" s="79">
        <f aca="true" t="shared" si="2" ref="G8:G52">(E8-F8)/E8</f>
        <v>0.9980430528375733</v>
      </c>
      <c r="H8" s="71"/>
      <c r="I8" s="55">
        <v>250.9</v>
      </c>
      <c r="J8" s="78">
        <f t="shared" si="1"/>
        <v>13.949780789159027</v>
      </c>
      <c r="K8" s="16">
        <v>0</v>
      </c>
      <c r="L8" s="48" t="s">
        <v>32</v>
      </c>
    </row>
    <row r="9" spans="1:12" ht="14.25">
      <c r="A9" s="20">
        <v>441</v>
      </c>
      <c r="B9" s="54">
        <v>120809</v>
      </c>
      <c r="C9" s="52">
        <v>123434</v>
      </c>
      <c r="D9" s="19">
        <f t="shared" si="0"/>
        <v>2625</v>
      </c>
      <c r="E9" s="54">
        <v>752.84</v>
      </c>
      <c r="F9" s="54">
        <v>15.16</v>
      </c>
      <c r="G9" s="79">
        <f t="shared" si="2"/>
        <v>0.9798629190797514</v>
      </c>
      <c r="H9" s="71"/>
      <c r="I9" s="55">
        <v>599.4</v>
      </c>
      <c r="J9" s="78">
        <f t="shared" si="1"/>
        <v>4.37937937937938</v>
      </c>
      <c r="K9" s="16">
        <v>0</v>
      </c>
      <c r="L9" s="48" t="s">
        <v>8</v>
      </c>
    </row>
    <row r="10" spans="1:12" ht="14.25">
      <c r="A10" s="20">
        <v>442</v>
      </c>
      <c r="B10" s="54">
        <v>136667</v>
      </c>
      <c r="C10" s="52">
        <v>140737</v>
      </c>
      <c r="D10" s="19">
        <f t="shared" si="0"/>
        <v>4070</v>
      </c>
      <c r="E10" s="54">
        <v>759.52</v>
      </c>
      <c r="F10">
        <v>8.48</v>
      </c>
      <c r="G10" s="79">
        <f t="shared" si="2"/>
        <v>0.9888350537181377</v>
      </c>
      <c r="H10" s="71"/>
      <c r="I10" s="55">
        <v>914.2</v>
      </c>
      <c r="J10" s="78">
        <f t="shared" si="1"/>
        <v>4.451979873113104</v>
      </c>
      <c r="K10" s="16">
        <v>1</v>
      </c>
      <c r="L10" s="48" t="s">
        <v>8</v>
      </c>
    </row>
    <row r="11" spans="1:12" ht="14.25">
      <c r="A11" s="20">
        <v>445</v>
      </c>
      <c r="B11" s="54">
        <v>5000</v>
      </c>
      <c r="C11" s="52">
        <v>7770</v>
      </c>
      <c r="D11" s="19">
        <f t="shared" si="0"/>
        <v>2770</v>
      </c>
      <c r="E11" s="54">
        <v>753.92</v>
      </c>
      <c r="F11" s="54">
        <v>14.08</v>
      </c>
      <c r="G11" s="79">
        <f t="shared" si="2"/>
        <v>0.9813242784380305</v>
      </c>
      <c r="H11" s="71"/>
      <c r="I11" s="55">
        <v>824.7</v>
      </c>
      <c r="J11" s="78">
        <f t="shared" si="1"/>
        <v>3.3587971383533404</v>
      </c>
      <c r="K11" s="16">
        <v>0</v>
      </c>
      <c r="L11" s="48" t="s">
        <v>8</v>
      </c>
    </row>
    <row r="12" spans="1:12" ht="14.25">
      <c r="A12" s="20">
        <v>501</v>
      </c>
      <c r="B12" s="54">
        <v>43635</v>
      </c>
      <c r="C12" s="52">
        <v>47520</v>
      </c>
      <c r="D12" s="19">
        <f aca="true" t="shared" si="3" ref="D12:D53">C12-B12</f>
        <v>3885</v>
      </c>
      <c r="E12" s="54">
        <v>737.67</v>
      </c>
      <c r="F12" s="54">
        <v>30.33</v>
      </c>
      <c r="G12" s="79">
        <f>(E12-F12)/E12</f>
        <v>0.9588840538452152</v>
      </c>
      <c r="H12" s="71"/>
      <c r="I12" s="55">
        <v>971.4</v>
      </c>
      <c r="J12" s="78">
        <f t="shared" si="1"/>
        <v>3.9993823347745523</v>
      </c>
      <c r="K12" s="16">
        <v>0</v>
      </c>
      <c r="L12" s="15" t="s">
        <v>8</v>
      </c>
    </row>
    <row r="13" spans="1:12" ht="14.25">
      <c r="A13" s="20">
        <v>502</v>
      </c>
      <c r="B13" s="54">
        <v>21545</v>
      </c>
      <c r="C13" s="52">
        <v>25917</v>
      </c>
      <c r="D13" s="19">
        <f>C13-B13</f>
        <v>4372</v>
      </c>
      <c r="E13" s="54">
        <v>749.17</v>
      </c>
      <c r="F13" s="54">
        <v>18.83</v>
      </c>
      <c r="G13" s="79">
        <f>(E13-F13)/E13</f>
        <v>0.9748655178397426</v>
      </c>
      <c r="H13" s="71"/>
      <c r="I13" s="55">
        <v>1170.3</v>
      </c>
      <c r="J13" s="78">
        <f t="shared" si="1"/>
        <v>3.735794240792959</v>
      </c>
      <c r="K13" s="16">
        <v>0</v>
      </c>
      <c r="L13" s="15" t="s">
        <v>8</v>
      </c>
    </row>
    <row r="14" spans="1:12" ht="14.25">
      <c r="A14" s="20">
        <v>503</v>
      </c>
      <c r="B14" s="54">
        <v>222673</v>
      </c>
      <c r="C14" s="52">
        <v>370</v>
      </c>
      <c r="D14" s="19">
        <v>1356</v>
      </c>
      <c r="E14" s="54">
        <v>742.84</v>
      </c>
      <c r="F14" s="54">
        <v>25.16</v>
      </c>
      <c r="G14" s="79">
        <f t="shared" si="2"/>
        <v>0.9661299876150988</v>
      </c>
      <c r="H14" s="71"/>
      <c r="I14" s="55">
        <v>1108.5</v>
      </c>
      <c r="J14" s="87">
        <f t="shared" si="1"/>
        <v>1.2232746955345062</v>
      </c>
      <c r="K14" s="16">
        <v>0</v>
      </c>
      <c r="L14" s="15" t="s">
        <v>8</v>
      </c>
    </row>
    <row r="15" spans="1:12" ht="14.25">
      <c r="A15" s="20">
        <v>504</v>
      </c>
      <c r="B15" s="54">
        <v>29481</v>
      </c>
      <c r="C15" s="52">
        <v>33809</v>
      </c>
      <c r="D15" s="19">
        <f t="shared" si="3"/>
        <v>4328</v>
      </c>
      <c r="E15" s="54">
        <v>717.45</v>
      </c>
      <c r="F15" s="54">
        <v>50.55</v>
      </c>
      <c r="G15" s="79">
        <f t="shared" si="2"/>
        <v>0.9295421283713151</v>
      </c>
      <c r="H15" s="71"/>
      <c r="I15" s="55">
        <v>1087</v>
      </c>
      <c r="J15" s="78">
        <f t="shared" si="1"/>
        <v>3.981600735970561</v>
      </c>
      <c r="K15" s="16">
        <v>0</v>
      </c>
      <c r="L15" s="15" t="s">
        <v>8</v>
      </c>
    </row>
    <row r="16" spans="1:12" ht="14.25">
      <c r="A16" s="20">
        <v>505</v>
      </c>
      <c r="B16" s="54">
        <v>96963</v>
      </c>
      <c r="C16" s="53">
        <v>101355</v>
      </c>
      <c r="D16" s="19">
        <f t="shared" si="3"/>
        <v>4392</v>
      </c>
      <c r="E16" s="54">
        <v>743.84</v>
      </c>
      <c r="F16" s="54">
        <v>24.16</v>
      </c>
      <c r="G16" s="79">
        <f t="shared" si="2"/>
        <v>0.9675198967519897</v>
      </c>
      <c r="H16" s="72"/>
      <c r="I16" s="55">
        <v>1129.7</v>
      </c>
      <c r="J16" s="78">
        <f t="shared" si="1"/>
        <v>3.8877578118084446</v>
      </c>
      <c r="K16" s="16">
        <v>0</v>
      </c>
      <c r="L16" s="15" t="s">
        <v>8</v>
      </c>
    </row>
    <row r="17" spans="1:12" ht="14.25">
      <c r="A17" s="20">
        <v>506</v>
      </c>
      <c r="B17" s="54">
        <v>62914</v>
      </c>
      <c r="C17" s="53">
        <v>867</v>
      </c>
      <c r="D17" s="19">
        <v>4045</v>
      </c>
      <c r="E17" s="54">
        <v>748.59</v>
      </c>
      <c r="F17" s="54">
        <v>19.41</v>
      </c>
      <c r="G17" s="79">
        <f t="shared" si="2"/>
        <v>0.97407125395744</v>
      </c>
      <c r="H17" s="73"/>
      <c r="I17" s="55">
        <v>1016.7</v>
      </c>
      <c r="J17" s="78">
        <f t="shared" si="1"/>
        <v>3.9785580800629488</v>
      </c>
      <c r="K17" s="16">
        <v>0</v>
      </c>
      <c r="L17" s="15" t="s">
        <v>8</v>
      </c>
    </row>
    <row r="18" spans="1:12" ht="14.25">
      <c r="A18" s="20">
        <v>507</v>
      </c>
      <c r="B18" s="54">
        <v>42684</v>
      </c>
      <c r="C18" s="68">
        <v>46644</v>
      </c>
      <c r="D18" s="19">
        <f t="shared" si="3"/>
        <v>3960</v>
      </c>
      <c r="E18" s="54">
        <v>755.42</v>
      </c>
      <c r="F18" s="54">
        <v>12.58</v>
      </c>
      <c r="G18" s="79">
        <f t="shared" si="2"/>
        <v>0.9833470122580815</v>
      </c>
      <c r="H18" s="73"/>
      <c r="I18" s="55">
        <v>1074.6</v>
      </c>
      <c r="J18" s="78">
        <f t="shared" si="1"/>
        <v>3.6850921273031827</v>
      </c>
      <c r="K18" s="16">
        <v>0</v>
      </c>
      <c r="L18" s="15" t="s">
        <v>8</v>
      </c>
    </row>
    <row r="19" spans="1:12" ht="14.25">
      <c r="A19" s="20">
        <v>508</v>
      </c>
      <c r="B19" s="54">
        <v>114919</v>
      </c>
      <c r="C19" s="68">
        <v>118992</v>
      </c>
      <c r="D19" s="19">
        <f t="shared" si="3"/>
        <v>4073</v>
      </c>
      <c r="E19" s="54">
        <v>745.54</v>
      </c>
      <c r="F19" s="54">
        <v>22.46</v>
      </c>
      <c r="G19" s="79">
        <f t="shared" si="2"/>
        <v>0.9698741851543847</v>
      </c>
      <c r="H19" s="73"/>
      <c r="I19" s="55">
        <v>1067.2</v>
      </c>
      <c r="J19" s="78">
        <f t="shared" si="1"/>
        <v>3.816529235382309</v>
      </c>
      <c r="K19" s="16">
        <v>1</v>
      </c>
      <c r="L19" s="15" t="s">
        <v>8</v>
      </c>
    </row>
    <row r="20" spans="1:12" ht="14.25">
      <c r="A20" s="20">
        <v>509</v>
      </c>
      <c r="B20" s="54">
        <v>255338</v>
      </c>
      <c r="C20" s="68">
        <v>255338</v>
      </c>
      <c r="D20" s="19">
        <f t="shared" si="3"/>
        <v>0</v>
      </c>
      <c r="E20" s="54">
        <v>0</v>
      </c>
      <c r="F20" s="54">
        <v>768</v>
      </c>
      <c r="G20" s="79">
        <v>0</v>
      </c>
      <c r="H20" s="73"/>
      <c r="I20" s="55">
        <v>0</v>
      </c>
      <c r="J20" s="78">
        <f t="shared" si="1"/>
        <v>0</v>
      </c>
      <c r="K20" s="16">
        <v>0</v>
      </c>
      <c r="L20" s="15" t="s">
        <v>8</v>
      </c>
    </row>
    <row r="21" spans="1:12" ht="14.25">
      <c r="A21" s="20">
        <v>510</v>
      </c>
      <c r="B21" s="54">
        <v>94687</v>
      </c>
      <c r="C21" s="53">
        <v>98522</v>
      </c>
      <c r="D21" s="19">
        <f t="shared" si="3"/>
        <v>3835</v>
      </c>
      <c r="E21" s="54">
        <v>732.92</v>
      </c>
      <c r="F21" s="54">
        <v>35.08</v>
      </c>
      <c r="G21" s="79">
        <f t="shared" si="2"/>
        <v>0.9521366588440757</v>
      </c>
      <c r="H21" s="73"/>
      <c r="I21" s="55">
        <v>1086</v>
      </c>
      <c r="J21" s="78">
        <f t="shared" si="1"/>
        <v>3.5313075506445673</v>
      </c>
      <c r="K21" s="16">
        <v>0</v>
      </c>
      <c r="L21" s="15" t="s">
        <v>8</v>
      </c>
    </row>
    <row r="22" spans="1:12" ht="14.25">
      <c r="A22" s="20">
        <v>511</v>
      </c>
      <c r="B22" s="54">
        <v>7964</v>
      </c>
      <c r="C22" s="53">
        <v>8726</v>
      </c>
      <c r="D22" s="19">
        <f>C22-B22</f>
        <v>762</v>
      </c>
      <c r="E22" s="54">
        <v>752.58</v>
      </c>
      <c r="F22" s="54">
        <v>15.42</v>
      </c>
      <c r="G22" s="79">
        <f t="shared" si="2"/>
        <v>0.9795104839352627</v>
      </c>
      <c r="H22" s="73"/>
      <c r="I22" s="55">
        <v>322.3</v>
      </c>
      <c r="J22" s="78">
        <f t="shared" si="1"/>
        <v>2.36425690350605</v>
      </c>
      <c r="K22" s="16">
        <v>0</v>
      </c>
      <c r="L22" s="15" t="s">
        <v>8</v>
      </c>
    </row>
    <row r="23" spans="1:12" ht="14.25">
      <c r="A23" s="20">
        <v>512</v>
      </c>
      <c r="B23" s="54">
        <v>30</v>
      </c>
      <c r="C23" s="53">
        <v>4036</v>
      </c>
      <c r="D23" s="19">
        <f>C23-B23</f>
        <v>4006</v>
      </c>
      <c r="E23" s="54">
        <v>742.26</v>
      </c>
      <c r="F23" s="54">
        <v>25.74</v>
      </c>
      <c r="G23" s="79">
        <f t="shared" si="2"/>
        <v>0.9653221243230135</v>
      </c>
      <c r="H23" s="73"/>
      <c r="I23" s="55">
        <v>1031.6</v>
      </c>
      <c r="J23" s="78">
        <f t="shared" si="1"/>
        <v>3.883288096161303</v>
      </c>
      <c r="K23" s="16">
        <v>0</v>
      </c>
      <c r="L23" s="15" t="s">
        <v>8</v>
      </c>
    </row>
    <row r="24" spans="1:12" ht="14.25">
      <c r="A24" s="20">
        <v>513</v>
      </c>
      <c r="B24" s="54">
        <v>13301</v>
      </c>
      <c r="C24" s="53">
        <v>14211</v>
      </c>
      <c r="D24" s="19">
        <f t="shared" si="3"/>
        <v>910</v>
      </c>
      <c r="E24" s="54">
        <v>745.25</v>
      </c>
      <c r="F24" s="54">
        <v>22.75</v>
      </c>
      <c r="G24" s="79">
        <f t="shared" si="2"/>
        <v>0.9694733310969473</v>
      </c>
      <c r="H24" s="74"/>
      <c r="I24" s="55">
        <v>274</v>
      </c>
      <c r="J24" s="78">
        <f t="shared" si="1"/>
        <v>3.321167883211679</v>
      </c>
      <c r="K24" s="16">
        <v>0</v>
      </c>
      <c r="L24" s="15" t="s">
        <v>8</v>
      </c>
    </row>
    <row r="25" spans="1:12" ht="14.25">
      <c r="A25" s="20">
        <v>514</v>
      </c>
      <c r="B25" s="54">
        <v>325135</v>
      </c>
      <c r="C25" s="53">
        <v>329036</v>
      </c>
      <c r="D25" s="19">
        <f t="shared" si="3"/>
        <v>3901</v>
      </c>
      <c r="E25" s="54">
        <v>747.84</v>
      </c>
      <c r="F25" s="54">
        <v>20.16</v>
      </c>
      <c r="G25" s="79">
        <f t="shared" si="2"/>
        <v>0.9730423620025674</v>
      </c>
      <c r="H25" s="73"/>
      <c r="I25" s="55">
        <v>1124.2</v>
      </c>
      <c r="J25" s="78">
        <f t="shared" si="1"/>
        <v>3.470023127557374</v>
      </c>
      <c r="K25" s="16">
        <v>0</v>
      </c>
      <c r="L25" s="15" t="s">
        <v>8</v>
      </c>
    </row>
    <row r="26" spans="1:12" ht="14.25">
      <c r="A26" s="20">
        <v>515</v>
      </c>
      <c r="B26" s="54">
        <v>132112</v>
      </c>
      <c r="C26" s="53">
        <v>136860</v>
      </c>
      <c r="D26" s="19">
        <f t="shared" si="3"/>
        <v>4748</v>
      </c>
      <c r="E26" s="54">
        <v>756.75</v>
      </c>
      <c r="F26" s="54">
        <v>11.25</v>
      </c>
      <c r="G26" s="79">
        <f t="shared" si="2"/>
        <v>0.9851337958374629</v>
      </c>
      <c r="H26" s="73"/>
      <c r="I26" s="55">
        <v>1256.7</v>
      </c>
      <c r="J26" s="78">
        <f t="shared" si="1"/>
        <v>3.7781491207129783</v>
      </c>
      <c r="K26" s="16">
        <v>1</v>
      </c>
      <c r="L26" s="15" t="s">
        <v>8</v>
      </c>
    </row>
    <row r="27" spans="1:12" ht="14.25">
      <c r="A27" s="20">
        <v>516</v>
      </c>
      <c r="B27" s="54">
        <v>7884</v>
      </c>
      <c r="C27" s="69">
        <v>9095</v>
      </c>
      <c r="D27" s="19">
        <f>C27-B27</f>
        <v>1211</v>
      </c>
      <c r="E27" s="54">
        <v>763.92</v>
      </c>
      <c r="F27" s="54">
        <v>4.08</v>
      </c>
      <c r="G27" s="79">
        <f t="shared" si="2"/>
        <v>0.9946591266101162</v>
      </c>
      <c r="H27" s="73"/>
      <c r="I27" s="55">
        <v>367.9</v>
      </c>
      <c r="J27" s="78">
        <f t="shared" si="1"/>
        <v>3.291655341125306</v>
      </c>
      <c r="K27" s="16">
        <v>4</v>
      </c>
      <c r="L27" s="15" t="s">
        <v>8</v>
      </c>
    </row>
    <row r="28" spans="1:12" ht="14.25">
      <c r="A28" s="20">
        <v>517</v>
      </c>
      <c r="B28" s="54">
        <v>38645</v>
      </c>
      <c r="C28" s="53">
        <v>42685</v>
      </c>
      <c r="D28" s="19">
        <f t="shared" si="3"/>
        <v>4040</v>
      </c>
      <c r="E28" s="54">
        <v>744.17</v>
      </c>
      <c r="F28" s="54">
        <v>23.83</v>
      </c>
      <c r="G28" s="79">
        <f t="shared" si="2"/>
        <v>0.96797774702017</v>
      </c>
      <c r="H28" s="73"/>
      <c r="I28" s="55">
        <v>994.5</v>
      </c>
      <c r="J28" s="78">
        <f t="shared" si="1"/>
        <v>4.062342885872297</v>
      </c>
      <c r="K28" s="16">
        <v>0</v>
      </c>
      <c r="L28" s="15" t="s">
        <v>8</v>
      </c>
    </row>
    <row r="29" spans="1:12" ht="14.25">
      <c r="A29" s="20">
        <v>518</v>
      </c>
      <c r="B29" s="54">
        <v>42141</v>
      </c>
      <c r="C29" s="53">
        <v>45529</v>
      </c>
      <c r="D29" s="19">
        <f t="shared" si="3"/>
        <v>3388</v>
      </c>
      <c r="E29" s="54">
        <v>727.83</v>
      </c>
      <c r="F29" s="54">
        <v>40.17</v>
      </c>
      <c r="G29" s="79">
        <f t="shared" si="2"/>
        <v>0.9448085404558757</v>
      </c>
      <c r="H29" s="73"/>
      <c r="I29" s="55">
        <v>1001.5</v>
      </c>
      <c r="J29" s="78">
        <f t="shared" si="1"/>
        <v>3.382925611582626</v>
      </c>
      <c r="K29" s="16">
        <v>0</v>
      </c>
      <c r="L29" s="15" t="s">
        <v>8</v>
      </c>
    </row>
    <row r="30" spans="1:12" ht="14.25">
      <c r="A30" s="20">
        <v>519</v>
      </c>
      <c r="B30" s="54">
        <v>48810</v>
      </c>
      <c r="C30" s="53">
        <v>48890</v>
      </c>
      <c r="D30" s="19">
        <f t="shared" si="3"/>
        <v>80</v>
      </c>
      <c r="E30" s="54">
        <v>743.33</v>
      </c>
      <c r="F30" s="54">
        <v>24.67</v>
      </c>
      <c r="G30" s="79">
        <f t="shared" si="2"/>
        <v>0.9668115103655174</v>
      </c>
      <c r="H30" s="73"/>
      <c r="I30" s="55">
        <v>66.2</v>
      </c>
      <c r="J30" s="78">
        <f t="shared" si="1"/>
        <v>1.2084592145015105</v>
      </c>
      <c r="K30" s="16">
        <v>0</v>
      </c>
      <c r="L30" s="15" t="s">
        <v>8</v>
      </c>
    </row>
    <row r="31" spans="1:12" ht="14.25">
      <c r="A31" s="20">
        <v>520</v>
      </c>
      <c r="B31" s="54">
        <v>73147</v>
      </c>
      <c r="C31" s="53">
        <v>77834</v>
      </c>
      <c r="D31" s="19">
        <f t="shared" si="3"/>
        <v>4687</v>
      </c>
      <c r="E31" s="54">
        <v>756.67</v>
      </c>
      <c r="F31" s="54">
        <v>11.33</v>
      </c>
      <c r="G31" s="79">
        <f t="shared" si="2"/>
        <v>0.9850264976806269</v>
      </c>
      <c r="H31" s="73"/>
      <c r="I31" s="55">
        <v>1298.3</v>
      </c>
      <c r="J31" s="78">
        <f t="shared" si="1"/>
        <v>3.6101055226064855</v>
      </c>
      <c r="K31" s="16">
        <v>0</v>
      </c>
      <c r="L31" s="15" t="s">
        <v>8</v>
      </c>
    </row>
    <row r="32" spans="1:12" ht="14.25">
      <c r="A32" s="20">
        <v>522</v>
      </c>
      <c r="B32" s="54">
        <v>20784</v>
      </c>
      <c r="C32" s="53">
        <v>24737</v>
      </c>
      <c r="D32" s="19">
        <f t="shared" si="3"/>
        <v>3953</v>
      </c>
      <c r="E32" s="54">
        <v>752.22</v>
      </c>
      <c r="F32" s="54">
        <v>15.78</v>
      </c>
      <c r="G32" s="79">
        <f t="shared" si="2"/>
        <v>0.9790220945999841</v>
      </c>
      <c r="H32" s="73"/>
      <c r="I32" s="55">
        <v>1142.9</v>
      </c>
      <c r="J32" s="78">
        <f t="shared" si="1"/>
        <v>3.4587452970513604</v>
      </c>
      <c r="K32" s="16">
        <v>0</v>
      </c>
      <c r="L32" s="15" t="s">
        <v>8</v>
      </c>
    </row>
    <row r="33" spans="1:12" ht="14.25">
      <c r="A33" s="20">
        <v>523</v>
      </c>
      <c r="B33" s="54">
        <v>143323</v>
      </c>
      <c r="C33" s="53">
        <v>147437</v>
      </c>
      <c r="D33" s="19">
        <f t="shared" si="3"/>
        <v>4114</v>
      </c>
      <c r="E33" s="54">
        <v>747.5</v>
      </c>
      <c r="F33" s="54">
        <v>20.5</v>
      </c>
      <c r="G33" s="79">
        <f t="shared" si="2"/>
        <v>0.9725752508361204</v>
      </c>
      <c r="H33" s="73"/>
      <c r="I33" s="55">
        <v>1158.1</v>
      </c>
      <c r="J33" s="78">
        <f t="shared" si="1"/>
        <v>3.5523702616354376</v>
      </c>
      <c r="K33" s="16">
        <v>2</v>
      </c>
      <c r="L33" s="15" t="s">
        <v>8</v>
      </c>
    </row>
    <row r="34" spans="1:12" ht="14.25">
      <c r="A34" s="20">
        <v>524</v>
      </c>
      <c r="B34" s="54">
        <v>20734</v>
      </c>
      <c r="C34" s="53">
        <v>20734</v>
      </c>
      <c r="D34" s="19">
        <f t="shared" si="3"/>
        <v>0</v>
      </c>
      <c r="E34" s="54">
        <v>0</v>
      </c>
      <c r="F34" s="54">
        <v>768</v>
      </c>
      <c r="G34" s="79">
        <v>0</v>
      </c>
      <c r="H34" s="73"/>
      <c r="I34" s="55">
        <v>0</v>
      </c>
      <c r="J34" s="78">
        <f t="shared" si="1"/>
        <v>0</v>
      </c>
      <c r="K34" s="16">
        <v>0</v>
      </c>
      <c r="L34" s="15" t="s">
        <v>8</v>
      </c>
    </row>
    <row r="35" spans="1:12" ht="14.25">
      <c r="A35" s="20">
        <v>526</v>
      </c>
      <c r="B35" s="54">
        <v>244619</v>
      </c>
      <c r="C35" s="53">
        <v>249193</v>
      </c>
      <c r="D35" s="19">
        <f t="shared" si="3"/>
        <v>4574</v>
      </c>
      <c r="E35" s="54">
        <v>762.42</v>
      </c>
      <c r="F35" s="54">
        <v>5.58</v>
      </c>
      <c r="G35" s="79">
        <f t="shared" si="2"/>
        <v>0.9926811993389469</v>
      </c>
      <c r="H35" s="73"/>
      <c r="I35" s="55">
        <v>1343</v>
      </c>
      <c r="J35" s="78">
        <f t="shared" si="1"/>
        <v>3.4058078927773643</v>
      </c>
      <c r="K35" s="16">
        <v>0</v>
      </c>
      <c r="L35" s="15" t="s">
        <v>8</v>
      </c>
    </row>
    <row r="36" spans="1:12" ht="14.25">
      <c r="A36" s="20">
        <v>527</v>
      </c>
      <c r="B36" s="54">
        <v>77140</v>
      </c>
      <c r="C36" s="53">
        <v>80665</v>
      </c>
      <c r="D36" s="19">
        <f t="shared" si="3"/>
        <v>3525</v>
      </c>
      <c r="E36" s="54">
        <v>718.17</v>
      </c>
      <c r="F36" s="54">
        <v>49.83</v>
      </c>
      <c r="G36" s="79">
        <f t="shared" si="2"/>
        <v>0.9306153139228873</v>
      </c>
      <c r="H36" s="73"/>
      <c r="I36" s="55">
        <v>949.6</v>
      </c>
      <c r="J36" s="78">
        <f t="shared" si="1"/>
        <v>3.712089300758214</v>
      </c>
      <c r="K36" s="16">
        <v>0</v>
      </c>
      <c r="L36" s="15" t="s">
        <v>8</v>
      </c>
    </row>
    <row r="37" spans="1:12" ht="14.25">
      <c r="A37" s="20">
        <v>701</v>
      </c>
      <c r="B37" s="54">
        <v>107200</v>
      </c>
      <c r="C37" s="53">
        <v>107594</v>
      </c>
      <c r="D37" s="19">
        <f t="shared" si="3"/>
        <v>394</v>
      </c>
      <c r="E37" s="54">
        <v>448</v>
      </c>
      <c r="F37" s="54">
        <v>320.7</v>
      </c>
      <c r="G37" s="79">
        <v>0.71</v>
      </c>
      <c r="H37" s="73"/>
      <c r="I37" s="55">
        <v>139.3</v>
      </c>
      <c r="J37" s="78">
        <f t="shared" si="1"/>
        <v>2.8284278535534813</v>
      </c>
      <c r="K37" s="16">
        <v>0</v>
      </c>
      <c r="L37" s="15" t="s">
        <v>8</v>
      </c>
    </row>
    <row r="38" spans="1:12" ht="14.25">
      <c r="A38" s="20">
        <v>706</v>
      </c>
      <c r="B38" s="54">
        <v>81223</v>
      </c>
      <c r="C38" s="54">
        <v>85893</v>
      </c>
      <c r="D38" s="19">
        <f t="shared" si="3"/>
        <v>4670</v>
      </c>
      <c r="E38" s="54">
        <v>743.58</v>
      </c>
      <c r="F38" s="54">
        <v>24.42</v>
      </c>
      <c r="G38" s="79">
        <f t="shared" si="2"/>
        <v>0.9671588800129106</v>
      </c>
      <c r="H38" s="73"/>
      <c r="I38" s="55">
        <v>1192.7</v>
      </c>
      <c r="J38" s="78">
        <f t="shared" si="1"/>
        <v>3.9154858723903745</v>
      </c>
      <c r="K38" s="16">
        <v>0</v>
      </c>
      <c r="L38" s="15" t="s">
        <v>8</v>
      </c>
    </row>
    <row r="39" spans="1:12" ht="14.25">
      <c r="A39" s="20">
        <v>711</v>
      </c>
      <c r="B39" s="54">
        <v>64460</v>
      </c>
      <c r="C39" s="54">
        <v>66624</v>
      </c>
      <c r="D39" s="19">
        <f t="shared" si="3"/>
        <v>2164</v>
      </c>
      <c r="E39" s="54">
        <v>763.5</v>
      </c>
      <c r="F39" s="54">
        <v>4.5</v>
      </c>
      <c r="G39" s="79">
        <f t="shared" si="2"/>
        <v>0.9941060903732809</v>
      </c>
      <c r="H39" s="73"/>
      <c r="I39" s="55">
        <v>564.1</v>
      </c>
      <c r="J39" s="78">
        <f t="shared" si="1"/>
        <v>3.836199255451161</v>
      </c>
      <c r="K39" s="16">
        <v>0</v>
      </c>
      <c r="L39" s="15" t="s">
        <v>8</v>
      </c>
    </row>
    <row r="40" spans="1:12" ht="14.25">
      <c r="A40" s="20">
        <v>713</v>
      </c>
      <c r="B40">
        <v>105801</v>
      </c>
      <c r="C40" s="54">
        <v>111156</v>
      </c>
      <c r="D40" s="19">
        <f t="shared" si="3"/>
        <v>5355</v>
      </c>
      <c r="E40" s="54">
        <v>735.17</v>
      </c>
      <c r="F40" s="54">
        <v>32.83</v>
      </c>
      <c r="G40" s="79">
        <v>0</v>
      </c>
      <c r="H40" s="73"/>
      <c r="I40" s="55">
        <v>1163.5</v>
      </c>
      <c r="J40" s="78">
        <f t="shared" si="1"/>
        <v>4.602492479587451</v>
      </c>
      <c r="K40" s="16">
        <v>0</v>
      </c>
      <c r="L40" s="15" t="s">
        <v>8</v>
      </c>
    </row>
    <row r="41" spans="1:12" ht="14.25">
      <c r="A41" s="20">
        <v>714</v>
      </c>
      <c r="B41" s="54">
        <v>6251</v>
      </c>
      <c r="C41" s="54">
        <v>10498</v>
      </c>
      <c r="D41" s="19">
        <f>C41-B41</f>
        <v>4247</v>
      </c>
      <c r="E41" s="54">
        <v>750.67</v>
      </c>
      <c r="F41" s="54">
        <v>17.33</v>
      </c>
      <c r="G41" s="79">
        <f t="shared" si="2"/>
        <v>0.9769139568652003</v>
      </c>
      <c r="H41" s="73"/>
      <c r="I41" s="55">
        <v>1030.3</v>
      </c>
      <c r="J41" s="78">
        <f t="shared" si="1"/>
        <v>4.122100359118703</v>
      </c>
      <c r="K41" s="16">
        <v>0</v>
      </c>
      <c r="L41" s="15" t="s">
        <v>8</v>
      </c>
    </row>
    <row r="42" spans="1:12" ht="14.25">
      <c r="A42" s="20">
        <v>715</v>
      </c>
      <c r="B42" s="54">
        <v>145374</v>
      </c>
      <c r="C42" s="54">
        <v>150733</v>
      </c>
      <c r="D42" s="19">
        <f t="shared" si="3"/>
        <v>5359</v>
      </c>
      <c r="E42" s="54">
        <v>727.67</v>
      </c>
      <c r="F42" s="54">
        <v>40.33</v>
      </c>
      <c r="G42" s="79">
        <f t="shared" si="2"/>
        <v>0.9445765250731787</v>
      </c>
      <c r="H42" s="73"/>
      <c r="I42" s="55">
        <v>1296.2</v>
      </c>
      <c r="J42" s="78">
        <f t="shared" si="1"/>
        <v>4.134392840611016</v>
      </c>
      <c r="K42" s="16">
        <v>0</v>
      </c>
      <c r="L42" s="15" t="s">
        <v>8</v>
      </c>
    </row>
    <row r="43" spans="1:12" ht="14.25">
      <c r="A43" s="20">
        <v>801</v>
      </c>
      <c r="B43" s="54">
        <v>20072</v>
      </c>
      <c r="C43" s="53">
        <v>21521</v>
      </c>
      <c r="D43" s="19">
        <f t="shared" si="3"/>
        <v>1449</v>
      </c>
      <c r="E43" s="54">
        <v>764.75</v>
      </c>
      <c r="F43" s="54">
        <v>3.25</v>
      </c>
      <c r="G43" s="79">
        <f t="shared" si="2"/>
        <v>0.9957502451781628</v>
      </c>
      <c r="H43" s="73"/>
      <c r="I43" s="55">
        <v>95.317</v>
      </c>
      <c r="J43" s="78">
        <f t="shared" si="1"/>
        <v>15.201905221523969</v>
      </c>
      <c r="K43" s="16">
        <v>0</v>
      </c>
      <c r="L43" s="15" t="s">
        <v>42</v>
      </c>
    </row>
    <row r="44" spans="1:12" ht="14.25">
      <c r="A44" s="20">
        <v>802</v>
      </c>
      <c r="B44" s="54" t="s">
        <v>44</v>
      </c>
      <c r="C44" s="53"/>
      <c r="D44" s="19"/>
      <c r="E44" s="54">
        <v>768</v>
      </c>
      <c r="F44" s="54">
        <v>0</v>
      </c>
      <c r="G44" s="79">
        <f t="shared" si="2"/>
        <v>1</v>
      </c>
      <c r="H44" s="73"/>
      <c r="I44" s="55"/>
      <c r="J44" s="78">
        <f t="shared" si="1"/>
        <v>0</v>
      </c>
      <c r="K44" s="16">
        <v>0</v>
      </c>
      <c r="L44" s="15" t="s">
        <v>42</v>
      </c>
    </row>
    <row r="45" spans="1:12" ht="14.25">
      <c r="A45" s="20">
        <v>803</v>
      </c>
      <c r="B45" s="54">
        <v>32615</v>
      </c>
      <c r="C45" s="53">
        <v>34059</v>
      </c>
      <c r="D45" s="19">
        <f t="shared" si="3"/>
        <v>1444</v>
      </c>
      <c r="E45" s="54">
        <v>384</v>
      </c>
      <c r="F45" s="70">
        <v>384</v>
      </c>
      <c r="G45" s="79">
        <v>0.5</v>
      </c>
      <c r="H45" s="73"/>
      <c r="I45" s="55">
        <v>97.485</v>
      </c>
      <c r="J45" s="78">
        <v>14.8</v>
      </c>
      <c r="K45" s="16">
        <v>0</v>
      </c>
      <c r="L45" s="15" t="s">
        <v>42</v>
      </c>
    </row>
    <row r="46" spans="1:12" ht="14.25">
      <c r="A46" s="20">
        <v>804</v>
      </c>
      <c r="B46" s="54" t="s">
        <v>44</v>
      </c>
      <c r="C46" s="53"/>
      <c r="D46" s="19"/>
      <c r="E46" s="54">
        <v>768</v>
      </c>
      <c r="F46" s="70">
        <v>0</v>
      </c>
      <c r="G46" s="79">
        <f t="shared" si="2"/>
        <v>1</v>
      </c>
      <c r="H46" s="73"/>
      <c r="I46" s="55"/>
      <c r="J46" s="78">
        <f t="shared" si="1"/>
        <v>0</v>
      </c>
      <c r="K46" s="16">
        <v>0</v>
      </c>
      <c r="L46" s="15" t="s">
        <v>42</v>
      </c>
    </row>
    <row r="47" spans="1:12" ht="14.25">
      <c r="A47" s="20">
        <v>805</v>
      </c>
      <c r="B47" s="54">
        <v>22994</v>
      </c>
      <c r="C47" s="53">
        <v>24103</v>
      </c>
      <c r="D47" s="19">
        <f t="shared" si="3"/>
        <v>1109</v>
      </c>
      <c r="E47" s="54">
        <v>768</v>
      </c>
      <c r="F47" s="70">
        <v>0</v>
      </c>
      <c r="G47" s="79">
        <f t="shared" si="2"/>
        <v>1</v>
      </c>
      <c r="H47" s="73"/>
      <c r="I47" s="55">
        <v>71.642</v>
      </c>
      <c r="J47" s="78">
        <v>15.4</v>
      </c>
      <c r="K47" s="16">
        <v>2</v>
      </c>
      <c r="L47" s="15" t="s">
        <v>42</v>
      </c>
    </row>
    <row r="48" spans="1:12" ht="14.25">
      <c r="A48" s="20">
        <v>806</v>
      </c>
      <c r="B48" s="54" t="s">
        <v>44</v>
      </c>
      <c r="C48" s="53"/>
      <c r="D48" s="19"/>
      <c r="E48" s="54">
        <v>768</v>
      </c>
      <c r="F48" s="70">
        <v>0</v>
      </c>
      <c r="G48" s="79">
        <f t="shared" si="2"/>
        <v>1</v>
      </c>
      <c r="H48" s="73"/>
      <c r="I48" s="55"/>
      <c r="J48" s="78">
        <f t="shared" si="1"/>
        <v>0</v>
      </c>
      <c r="K48" s="16">
        <v>0</v>
      </c>
      <c r="L48" s="15" t="s">
        <v>42</v>
      </c>
    </row>
    <row r="49" spans="1:12" ht="14.25">
      <c r="A49" s="20" t="s">
        <v>29</v>
      </c>
      <c r="B49" s="54">
        <v>10975</v>
      </c>
      <c r="C49" s="51">
        <v>11374</v>
      </c>
      <c r="D49" s="19">
        <f t="shared" si="3"/>
        <v>399</v>
      </c>
      <c r="E49" s="54">
        <v>716.58</v>
      </c>
      <c r="F49" s="54">
        <v>51.42</v>
      </c>
      <c r="G49" s="79">
        <f>(E49-F49)/E49</f>
        <v>0.9282424851377377</v>
      </c>
      <c r="H49" s="18"/>
      <c r="I49" s="55">
        <v>89.2</v>
      </c>
      <c r="J49" s="78">
        <v>4.4</v>
      </c>
      <c r="K49" s="16">
        <v>0</v>
      </c>
      <c r="L49" s="15" t="s">
        <v>34</v>
      </c>
    </row>
    <row r="50" spans="1:12" ht="14.25">
      <c r="A50" s="20" t="s">
        <v>30</v>
      </c>
      <c r="B50" s="54">
        <v>10698</v>
      </c>
      <c r="C50" s="51">
        <v>11193</v>
      </c>
      <c r="D50" s="19">
        <v>495</v>
      </c>
      <c r="E50" s="54">
        <v>766.75</v>
      </c>
      <c r="F50" s="54">
        <v>1.25</v>
      </c>
      <c r="G50" s="79">
        <f>(E50-F50)/E50</f>
        <v>0.9983697424193022</v>
      </c>
      <c r="H50" s="57"/>
      <c r="I50" s="55">
        <v>109.3</v>
      </c>
      <c r="J50" s="87">
        <f t="shared" si="1"/>
        <v>4.528819762122598</v>
      </c>
      <c r="K50" s="16">
        <v>0</v>
      </c>
      <c r="L50" s="15" t="s">
        <v>34</v>
      </c>
    </row>
    <row r="51" spans="1:12" ht="14.25">
      <c r="A51" s="20" t="s">
        <v>35</v>
      </c>
      <c r="B51" s="54">
        <v>8053</v>
      </c>
      <c r="C51" s="51">
        <v>8487</v>
      </c>
      <c r="D51" s="19">
        <f t="shared" si="3"/>
        <v>434</v>
      </c>
      <c r="E51" s="54">
        <v>739.41</v>
      </c>
      <c r="F51" s="54">
        <v>28.59</v>
      </c>
      <c r="G51" s="79">
        <f t="shared" si="2"/>
        <v>0.961334036596746</v>
      </c>
      <c r="H51" s="57"/>
      <c r="I51" s="55">
        <v>180.5</v>
      </c>
      <c r="J51" s="78">
        <f t="shared" si="1"/>
        <v>2.404432132963989</v>
      </c>
      <c r="K51" s="16">
        <v>0</v>
      </c>
      <c r="L51" s="48" t="s">
        <v>34</v>
      </c>
    </row>
    <row r="52" spans="1:12" ht="14.25">
      <c r="A52" s="20" t="s">
        <v>36</v>
      </c>
      <c r="B52" s="54">
        <v>6903</v>
      </c>
      <c r="C52" s="51">
        <v>7321</v>
      </c>
      <c r="D52" s="19">
        <f t="shared" si="3"/>
        <v>418</v>
      </c>
      <c r="E52" s="54">
        <v>744.75</v>
      </c>
      <c r="F52" s="54">
        <v>23.25</v>
      </c>
      <c r="G52" s="79">
        <f t="shared" si="2"/>
        <v>0.9687814702920443</v>
      </c>
      <c r="H52" s="57"/>
      <c r="I52" s="55">
        <v>267.9</v>
      </c>
      <c r="J52" s="78">
        <f t="shared" si="1"/>
        <v>1.5602836879432624</v>
      </c>
      <c r="K52" s="16">
        <v>0</v>
      </c>
      <c r="L52" s="48" t="s">
        <v>34</v>
      </c>
    </row>
    <row r="53" spans="1:12" ht="15" thickBot="1">
      <c r="A53" s="20" t="s">
        <v>40</v>
      </c>
      <c r="B53" s="54">
        <v>16</v>
      </c>
      <c r="C53" s="52">
        <v>38</v>
      </c>
      <c r="D53" s="19">
        <f t="shared" si="3"/>
        <v>22</v>
      </c>
      <c r="E53" s="59">
        <v>0</v>
      </c>
      <c r="F53" s="59">
        <v>768</v>
      </c>
      <c r="G53" s="83">
        <v>0</v>
      </c>
      <c r="H53" s="80"/>
      <c r="I53" s="55">
        <v>19</v>
      </c>
      <c r="J53" s="17">
        <f t="shared" si="1"/>
        <v>1.1578947368421053</v>
      </c>
      <c r="K53" s="86">
        <v>0</v>
      </c>
      <c r="L53" s="48" t="s">
        <v>34</v>
      </c>
    </row>
    <row r="54" spans="1:12" ht="15" thickBot="1">
      <c r="A54" s="14" t="s">
        <v>7</v>
      </c>
      <c r="B54" s="14"/>
      <c r="C54" s="14"/>
      <c r="D54" s="94">
        <f>SUM(D6:D53)</f>
        <v>119913</v>
      </c>
      <c r="E54" s="95">
        <f>SUM(E6:E53)</f>
        <v>32291.959999999995</v>
      </c>
      <c r="F54" s="95">
        <f>SUM(F6:F53)</f>
        <v>4572.74</v>
      </c>
      <c r="G54" s="91">
        <f>AVERAGE(G4:G53)</f>
        <v>0.8578401835142686</v>
      </c>
      <c r="H54" s="88">
        <f>SUM(H3:H53)</f>
        <v>0</v>
      </c>
      <c r="I54" s="92">
        <f>SUM(I3:I52)</f>
        <v>31056.344</v>
      </c>
      <c r="J54" s="93">
        <f>AVERAGE(J6:J53)</f>
        <v>4.232353665720859</v>
      </c>
      <c r="K54" s="96">
        <f>SUM(K6:K53)</f>
        <v>11</v>
      </c>
      <c r="L54" s="9"/>
    </row>
    <row r="55" spans="1:12" ht="15" thickBot="1">
      <c r="A55" s="13"/>
      <c r="B55" s="12"/>
      <c r="C55" s="12"/>
      <c r="D55" s="10"/>
      <c r="E55" s="63"/>
      <c r="F55" s="63"/>
      <c r="G55" s="11"/>
      <c r="H55" s="10"/>
      <c r="I55" s="56"/>
      <c r="J55" s="9"/>
      <c r="K55" s="9"/>
      <c r="L55" s="9"/>
    </row>
    <row r="56" spans="1:12" ht="13.5" thickBot="1">
      <c r="A56" s="3" t="s">
        <v>6</v>
      </c>
      <c r="B56" s="1" t="s">
        <v>5</v>
      </c>
      <c r="C56" s="1"/>
      <c r="D56" s="1"/>
      <c r="E56" s="65"/>
      <c r="F56" s="58"/>
      <c r="G56" s="1"/>
      <c r="H56" s="1"/>
      <c r="I56" s="6" t="s">
        <v>4</v>
      </c>
      <c r="J56" s="6"/>
      <c r="K56" s="8"/>
      <c r="L56" s="8"/>
    </row>
    <row r="57" spans="1:12" ht="13.5" thickBot="1">
      <c r="A57" s="3"/>
      <c r="B57" s="1" t="s">
        <v>3</v>
      </c>
      <c r="C57" s="1"/>
      <c r="D57" s="1"/>
      <c r="E57" s="65"/>
      <c r="F57" s="7"/>
      <c r="G57" s="1"/>
      <c r="H57" s="1"/>
      <c r="I57" s="6" t="s">
        <v>2</v>
      </c>
      <c r="J57" s="6"/>
      <c r="K57" s="5"/>
      <c r="L57" s="4"/>
    </row>
    <row r="58" spans="1:12" ht="13.5" thickBot="1">
      <c r="A58" s="3"/>
      <c r="B58" s="1" t="s">
        <v>1</v>
      </c>
      <c r="C58" s="1"/>
      <c r="D58" s="1"/>
      <c r="E58" s="65"/>
      <c r="F58" s="64"/>
      <c r="G58" s="49"/>
      <c r="H58" s="1"/>
      <c r="I58" s="1"/>
      <c r="J58" s="1"/>
      <c r="K58" s="1"/>
      <c r="L58" s="1"/>
    </row>
    <row r="59" spans="1:12" ht="13.5" thickBot="1">
      <c r="A59" s="2"/>
      <c r="B59" s="1" t="s">
        <v>0</v>
      </c>
      <c r="C59" s="1"/>
      <c r="D59" s="1"/>
      <c r="E59" s="65"/>
      <c r="F59" s="50"/>
      <c r="G59" s="1"/>
      <c r="H59" s="1"/>
      <c r="I59" s="1"/>
      <c r="J59" s="1"/>
      <c r="K59" s="1"/>
      <c r="L59" s="1"/>
    </row>
  </sheetData>
  <sheetProtection/>
  <mergeCells count="2">
    <mergeCell ref="A1:L1"/>
    <mergeCell ref="K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55">
      <selection activeCell="M1" sqref="M1:N82"/>
    </sheetView>
  </sheetViews>
  <sheetFormatPr defaultColWidth="9.140625" defaultRowHeight="12.75"/>
  <cols>
    <col min="12" max="12" width="35.7109375" style="0" bestFit="1" customWidth="1"/>
    <col min="13" max="13" width="36.28125" style="0" customWidth="1"/>
    <col min="14" max="14" width="68.8515625" style="0" bestFit="1" customWidth="1"/>
  </cols>
  <sheetData>
    <row r="1" spans="1:12" ht="18" thickBot="1">
      <c r="A1" s="206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4.25" thickBot="1">
      <c r="A2" s="47" t="s">
        <v>26</v>
      </c>
      <c r="B2" s="47"/>
      <c r="C2" s="47"/>
      <c r="D2" s="47"/>
      <c r="E2" s="67"/>
      <c r="F2" s="61"/>
      <c r="G2" s="46"/>
      <c r="H2" s="45"/>
      <c r="I2" s="46"/>
      <c r="J2" s="45" t="s">
        <v>25</v>
      </c>
      <c r="K2" s="209">
        <v>43056</v>
      </c>
      <c r="L2" s="210"/>
    </row>
    <row r="3" spans="1:12" ht="12.75">
      <c r="A3" s="44" t="s">
        <v>24</v>
      </c>
      <c r="B3" s="43" t="s">
        <v>23</v>
      </c>
      <c r="C3" s="42"/>
      <c r="D3" s="41"/>
      <c r="E3" s="66" t="s">
        <v>31</v>
      </c>
      <c r="F3" s="60"/>
      <c r="G3" s="40"/>
      <c r="H3" s="39"/>
      <c r="I3" s="38" t="s">
        <v>22</v>
      </c>
      <c r="J3" s="37"/>
      <c r="K3" s="36" t="s">
        <v>21</v>
      </c>
      <c r="L3" s="35"/>
    </row>
    <row r="4" spans="1:12" ht="25.5" thickBot="1">
      <c r="A4" s="34" t="s">
        <v>20</v>
      </c>
      <c r="B4" s="33" t="s">
        <v>19</v>
      </c>
      <c r="C4" s="32" t="s">
        <v>18</v>
      </c>
      <c r="D4" s="31" t="s">
        <v>17</v>
      </c>
      <c r="E4" s="30" t="s">
        <v>16</v>
      </c>
      <c r="F4" s="29" t="s">
        <v>15</v>
      </c>
      <c r="G4" s="28" t="s">
        <v>14</v>
      </c>
      <c r="H4" s="27" t="s">
        <v>13</v>
      </c>
      <c r="I4" s="26" t="s">
        <v>12</v>
      </c>
      <c r="J4" s="25" t="s">
        <v>11</v>
      </c>
      <c r="K4" s="24" t="s">
        <v>10</v>
      </c>
      <c r="L4" s="23" t="s">
        <v>9</v>
      </c>
    </row>
    <row r="5" spans="1:12" ht="12.75">
      <c r="A5" s="154"/>
      <c r="B5" s="126"/>
      <c r="C5" s="126"/>
      <c r="D5" s="126"/>
      <c r="E5" s="155"/>
      <c r="F5" s="127"/>
      <c r="G5" s="128"/>
      <c r="H5" s="156"/>
      <c r="I5" s="157"/>
      <c r="J5" s="157"/>
      <c r="K5" s="158"/>
      <c r="L5" s="158"/>
    </row>
    <row r="6" spans="1:12" s="84" customFormat="1" ht="12.75">
      <c r="A6" s="75"/>
      <c r="B6" s="104"/>
      <c r="C6" s="104"/>
      <c r="D6" s="104"/>
      <c r="E6" s="105"/>
      <c r="F6" s="106"/>
      <c r="G6" s="104"/>
      <c r="H6" s="107"/>
      <c r="I6" s="108"/>
      <c r="J6" s="108"/>
      <c r="K6" s="104"/>
      <c r="L6" s="104"/>
    </row>
    <row r="7" spans="1:12" ht="14.25">
      <c r="A7" s="20" t="s">
        <v>27</v>
      </c>
      <c r="B7" s="54">
        <v>193631</v>
      </c>
      <c r="C7" s="54">
        <v>196532</v>
      </c>
      <c r="D7" s="125">
        <f aca="true" t="shared" si="0" ref="D7:D70">C7-B7</f>
        <v>2901</v>
      </c>
      <c r="E7" s="54">
        <v>740.5</v>
      </c>
      <c r="F7" s="54">
        <v>4.5</v>
      </c>
      <c r="G7" s="191">
        <f aca="true" t="shared" si="1" ref="G7:G70">(E7-F7)/E7</f>
        <v>0.9939230249831195</v>
      </c>
      <c r="H7" s="71">
        <v>0</v>
      </c>
      <c r="I7" s="54">
        <v>301.4</v>
      </c>
      <c r="J7" s="54">
        <v>9.691</v>
      </c>
      <c r="K7" s="55">
        <v>0</v>
      </c>
      <c r="L7" s="48" t="s">
        <v>38</v>
      </c>
    </row>
    <row r="8" spans="1:12" ht="14.25">
      <c r="A8" s="20" t="s">
        <v>28</v>
      </c>
      <c r="B8" s="54">
        <v>120970</v>
      </c>
      <c r="C8" s="54">
        <v>121838</v>
      </c>
      <c r="D8" s="125">
        <f t="shared" si="0"/>
        <v>868</v>
      </c>
      <c r="E8" s="54">
        <v>743.75</v>
      </c>
      <c r="F8">
        <v>1.25</v>
      </c>
      <c r="G8" s="191">
        <f t="shared" si="1"/>
        <v>0.9983193277310924</v>
      </c>
      <c r="H8" s="71">
        <v>0</v>
      </c>
      <c r="I8" s="54">
        <v>81.6</v>
      </c>
      <c r="J8" s="54">
        <v>10.751</v>
      </c>
      <c r="K8" s="55">
        <v>0</v>
      </c>
      <c r="L8" s="48" t="s">
        <v>33</v>
      </c>
    </row>
    <row r="9" spans="1:12" ht="14.25">
      <c r="A9" s="20" t="s">
        <v>53</v>
      </c>
      <c r="B9" s="54">
        <v>110656</v>
      </c>
      <c r="C9" s="54">
        <v>112115</v>
      </c>
      <c r="D9" s="125">
        <f t="shared" si="0"/>
        <v>1459</v>
      </c>
      <c r="E9" s="54">
        <v>744.75</v>
      </c>
      <c r="F9" s="54">
        <v>0.25</v>
      </c>
      <c r="G9" s="191">
        <f t="shared" si="1"/>
        <v>0.9996643168848607</v>
      </c>
      <c r="H9" s="74">
        <v>0</v>
      </c>
      <c r="I9" s="54">
        <v>83.2</v>
      </c>
      <c r="J9" s="54">
        <v>17.744</v>
      </c>
      <c r="K9" s="71">
        <v>0</v>
      </c>
      <c r="L9" s="48" t="s">
        <v>52</v>
      </c>
    </row>
    <row r="10" spans="1:12" ht="14.25">
      <c r="A10" s="20" t="s">
        <v>63</v>
      </c>
      <c r="B10">
        <v>31598</v>
      </c>
      <c r="C10" s="54">
        <v>32144</v>
      </c>
      <c r="D10" s="125">
        <f t="shared" si="0"/>
        <v>546</v>
      </c>
      <c r="E10" s="54">
        <v>745</v>
      </c>
      <c r="F10" s="54">
        <v>0</v>
      </c>
      <c r="G10" s="191">
        <f t="shared" si="1"/>
        <v>1</v>
      </c>
      <c r="H10" s="74">
        <v>0</v>
      </c>
      <c r="I10" s="54">
        <v>32.4</v>
      </c>
      <c r="J10" s="54">
        <v>20.655</v>
      </c>
      <c r="K10" s="71">
        <v>0</v>
      </c>
      <c r="L10" s="48" t="s">
        <v>64</v>
      </c>
    </row>
    <row r="11" spans="1:12" ht="14.25">
      <c r="A11" s="20">
        <v>101</v>
      </c>
      <c r="B11" s="54">
        <v>15199</v>
      </c>
      <c r="C11" s="54">
        <v>15576</v>
      </c>
      <c r="D11" s="125">
        <f t="shared" si="0"/>
        <v>377</v>
      </c>
      <c r="E11" s="54">
        <v>0</v>
      </c>
      <c r="F11" s="54">
        <v>745</v>
      </c>
      <c r="G11" s="191">
        <v>0</v>
      </c>
      <c r="H11" s="74">
        <v>0</v>
      </c>
      <c r="I11">
        <v>26.7</v>
      </c>
      <c r="J11" s="54">
        <v>13.541</v>
      </c>
      <c r="K11" s="71">
        <v>0</v>
      </c>
      <c r="L11" s="48" t="s">
        <v>61</v>
      </c>
    </row>
    <row r="12" spans="1:12" ht="14.25">
      <c r="A12" s="20">
        <v>102</v>
      </c>
      <c r="B12" s="54">
        <v>16322</v>
      </c>
      <c r="C12" s="54">
        <v>19549</v>
      </c>
      <c r="D12" s="125">
        <f t="shared" si="0"/>
        <v>3227</v>
      </c>
      <c r="E12" s="54">
        <v>742</v>
      </c>
      <c r="F12" s="54">
        <v>3</v>
      </c>
      <c r="G12" s="191">
        <f t="shared" si="1"/>
        <v>0.9959568733153639</v>
      </c>
      <c r="H12" s="74">
        <v>0</v>
      </c>
      <c r="I12" s="54">
        <v>295.4</v>
      </c>
      <c r="J12" s="54">
        <v>10.788</v>
      </c>
      <c r="K12" s="71">
        <v>0</v>
      </c>
      <c r="L12" s="48" t="s">
        <v>61</v>
      </c>
    </row>
    <row r="13" spans="1:12" ht="14.25">
      <c r="A13" s="20">
        <v>201</v>
      </c>
      <c r="B13" s="54">
        <v>41087</v>
      </c>
      <c r="C13" s="54">
        <v>46882</v>
      </c>
      <c r="D13" s="125">
        <f t="shared" si="0"/>
        <v>5795</v>
      </c>
      <c r="E13" s="54">
        <v>725</v>
      </c>
      <c r="F13">
        <v>20</v>
      </c>
      <c r="G13" s="191">
        <f t="shared" si="1"/>
        <v>0.9724137931034482</v>
      </c>
      <c r="H13" s="74">
        <v>0</v>
      </c>
      <c r="I13">
        <v>996.6</v>
      </c>
      <c r="J13" s="54">
        <v>5.784</v>
      </c>
      <c r="K13" s="71">
        <v>0</v>
      </c>
      <c r="L13" s="48" t="s">
        <v>51</v>
      </c>
    </row>
    <row r="14" spans="1:12" ht="14.25">
      <c r="A14" s="20">
        <v>202</v>
      </c>
      <c r="B14" s="54">
        <v>40130</v>
      </c>
      <c r="C14" s="54">
        <v>45747</v>
      </c>
      <c r="D14" s="125">
        <f t="shared" si="0"/>
        <v>5617</v>
      </c>
      <c r="E14" s="54">
        <v>740</v>
      </c>
      <c r="F14" s="54">
        <v>5</v>
      </c>
      <c r="G14" s="191">
        <f t="shared" si="1"/>
        <v>0.9932432432432432</v>
      </c>
      <c r="H14" s="74">
        <v>0</v>
      </c>
      <c r="I14" s="54">
        <v>1031.8</v>
      </c>
      <c r="J14" s="54">
        <v>5.92</v>
      </c>
      <c r="K14" s="71">
        <v>0</v>
      </c>
      <c r="L14" s="48" t="s">
        <v>51</v>
      </c>
    </row>
    <row r="15" spans="1:12" ht="14.25">
      <c r="A15" s="20">
        <v>203</v>
      </c>
      <c r="B15" s="54">
        <v>29927</v>
      </c>
      <c r="C15" s="54">
        <v>35917</v>
      </c>
      <c r="D15" s="125">
        <f t="shared" si="0"/>
        <v>5990</v>
      </c>
      <c r="E15" s="54">
        <v>738.5</v>
      </c>
      <c r="F15" s="54">
        <v>6.5</v>
      </c>
      <c r="G15" s="191">
        <f t="shared" si="1"/>
        <v>0.991198375084631</v>
      </c>
      <c r="H15" s="74">
        <v>0</v>
      </c>
      <c r="I15" s="54">
        <v>989.7</v>
      </c>
      <c r="J15" s="54">
        <v>6.285</v>
      </c>
      <c r="K15" s="71">
        <v>0</v>
      </c>
      <c r="L15" s="48" t="s">
        <v>51</v>
      </c>
    </row>
    <row r="16" spans="1:12" ht="14.25">
      <c r="A16" s="20">
        <v>204</v>
      </c>
      <c r="B16" s="54">
        <v>38239</v>
      </c>
      <c r="C16" s="54">
        <v>45286</v>
      </c>
      <c r="D16" s="125">
        <f t="shared" si="0"/>
        <v>7047</v>
      </c>
      <c r="E16" s="54">
        <v>732.5</v>
      </c>
      <c r="F16" s="54">
        <v>12.5</v>
      </c>
      <c r="G16" s="191">
        <f t="shared" si="1"/>
        <v>0.9829351535836177</v>
      </c>
      <c r="H16" s="74">
        <v>0</v>
      </c>
      <c r="I16" s="54">
        <v>1153.7</v>
      </c>
      <c r="J16" s="54">
        <v>6.257</v>
      </c>
      <c r="K16" s="71">
        <v>0</v>
      </c>
      <c r="L16" s="48" t="s">
        <v>51</v>
      </c>
    </row>
    <row r="17" spans="1:12" ht="14.25">
      <c r="A17" s="20">
        <v>205</v>
      </c>
      <c r="B17" s="54">
        <v>40083</v>
      </c>
      <c r="C17" s="54">
        <v>46393</v>
      </c>
      <c r="D17" s="125">
        <f t="shared" si="0"/>
        <v>6310</v>
      </c>
      <c r="E17" s="54">
        <v>736.42</v>
      </c>
      <c r="F17" s="54">
        <v>8.58</v>
      </c>
      <c r="G17" s="191">
        <f t="shared" si="1"/>
        <v>0.9883490399500284</v>
      </c>
      <c r="H17" s="74">
        <v>0</v>
      </c>
      <c r="I17" s="54">
        <v>1069.8</v>
      </c>
      <c r="J17" s="54">
        <v>6.031</v>
      </c>
      <c r="K17" s="71">
        <v>0</v>
      </c>
      <c r="L17" s="48" t="s">
        <v>51</v>
      </c>
    </row>
    <row r="18" spans="1:14" ht="14.25">
      <c r="A18" s="20">
        <v>206</v>
      </c>
      <c r="B18" s="54">
        <v>40200</v>
      </c>
      <c r="C18" s="54">
        <v>44348</v>
      </c>
      <c r="D18" s="125">
        <f t="shared" si="0"/>
        <v>4148</v>
      </c>
      <c r="E18" s="54">
        <v>732.92</v>
      </c>
      <c r="F18" s="54">
        <v>12.08</v>
      </c>
      <c r="G18" s="191">
        <f t="shared" si="1"/>
        <v>0.9835179828630682</v>
      </c>
      <c r="H18" s="74">
        <v>0</v>
      </c>
      <c r="I18" s="54">
        <v>668.9</v>
      </c>
      <c r="J18" s="54">
        <v>6.333</v>
      </c>
      <c r="K18" s="71">
        <v>2</v>
      </c>
      <c r="L18" s="48" t="s">
        <v>51</v>
      </c>
      <c r="N18" s="102"/>
    </row>
    <row r="19" spans="1:12" ht="14.25">
      <c r="A19" s="20">
        <v>207</v>
      </c>
      <c r="B19" s="54">
        <v>43552</v>
      </c>
      <c r="C19">
        <v>50442</v>
      </c>
      <c r="D19" s="125">
        <f t="shared" si="0"/>
        <v>6890</v>
      </c>
      <c r="E19" s="54">
        <v>727.75</v>
      </c>
      <c r="F19" s="54">
        <v>17.25</v>
      </c>
      <c r="G19" s="191">
        <f t="shared" si="1"/>
        <v>0.9762968052215734</v>
      </c>
      <c r="H19" s="74">
        <v>0</v>
      </c>
      <c r="I19" s="54">
        <v>1133.8</v>
      </c>
      <c r="J19" s="54">
        <v>6.403</v>
      </c>
      <c r="K19" s="71">
        <v>0</v>
      </c>
      <c r="L19" s="48" t="s">
        <v>51</v>
      </c>
    </row>
    <row r="20" spans="1:12" ht="14.25">
      <c r="A20" s="20">
        <v>208</v>
      </c>
      <c r="B20" s="54">
        <v>41757</v>
      </c>
      <c r="C20" s="54">
        <v>42933</v>
      </c>
      <c r="D20" s="125">
        <f t="shared" si="0"/>
        <v>1176</v>
      </c>
      <c r="E20" s="54">
        <v>744</v>
      </c>
      <c r="F20" s="54">
        <v>1</v>
      </c>
      <c r="G20" s="191">
        <f t="shared" si="1"/>
        <v>0.9986559139784946</v>
      </c>
      <c r="H20" s="74">
        <v>0</v>
      </c>
      <c r="I20" s="54">
        <v>193.7</v>
      </c>
      <c r="J20" s="54">
        <v>6.123</v>
      </c>
      <c r="K20" s="71">
        <v>0</v>
      </c>
      <c r="L20" s="48" t="s">
        <v>51</v>
      </c>
    </row>
    <row r="21" spans="1:13" ht="14.25">
      <c r="A21" s="20">
        <v>209</v>
      </c>
      <c r="B21" s="54">
        <v>41241</v>
      </c>
      <c r="C21">
        <v>47445</v>
      </c>
      <c r="D21" s="125">
        <f t="shared" si="0"/>
        <v>6204</v>
      </c>
      <c r="E21" s="54">
        <v>738.25</v>
      </c>
      <c r="F21">
        <v>6.75</v>
      </c>
      <c r="G21" s="191">
        <f t="shared" si="1"/>
        <v>0.9908567558415171</v>
      </c>
      <c r="H21" s="74">
        <v>0</v>
      </c>
      <c r="I21" s="54">
        <v>1029.8</v>
      </c>
      <c r="J21" s="54">
        <v>5.964</v>
      </c>
      <c r="K21" s="71">
        <v>6</v>
      </c>
      <c r="L21" s="48" t="s">
        <v>51</v>
      </c>
      <c r="M21" s="102"/>
    </row>
    <row r="22" spans="1:12" ht="14.25">
      <c r="A22" s="20">
        <v>210</v>
      </c>
      <c r="B22" s="54">
        <v>39704</v>
      </c>
      <c r="C22" s="54">
        <v>46301</v>
      </c>
      <c r="D22" s="125">
        <f t="shared" si="0"/>
        <v>6597</v>
      </c>
      <c r="E22" s="54">
        <v>736.75</v>
      </c>
      <c r="F22" s="54">
        <v>8.25</v>
      </c>
      <c r="G22" s="191">
        <f t="shared" si="1"/>
        <v>0.9888021717000339</v>
      </c>
      <c r="H22" s="74">
        <v>0</v>
      </c>
      <c r="I22" s="54">
        <v>1144.2</v>
      </c>
      <c r="J22" s="54">
        <v>5.946</v>
      </c>
      <c r="K22" s="71">
        <v>2</v>
      </c>
      <c r="L22" s="48" t="s">
        <v>51</v>
      </c>
    </row>
    <row r="23" spans="1:12" ht="14.25">
      <c r="A23" s="20">
        <v>211</v>
      </c>
      <c r="B23" s="54">
        <v>23040</v>
      </c>
      <c r="C23" s="54">
        <v>28293</v>
      </c>
      <c r="D23" s="125">
        <f t="shared" si="0"/>
        <v>5253</v>
      </c>
      <c r="E23" s="54">
        <v>733.5</v>
      </c>
      <c r="F23" s="54">
        <v>11.5</v>
      </c>
      <c r="G23" s="191">
        <f t="shared" si="1"/>
        <v>0.9843217450579413</v>
      </c>
      <c r="H23" s="74">
        <v>0</v>
      </c>
      <c r="I23" s="54">
        <v>940.2</v>
      </c>
      <c r="J23" s="54">
        <v>5.381</v>
      </c>
      <c r="K23" s="71">
        <v>0</v>
      </c>
      <c r="L23" s="48" t="s">
        <v>51</v>
      </c>
    </row>
    <row r="24" spans="1:12" ht="14.25">
      <c r="A24" s="20">
        <v>212</v>
      </c>
      <c r="B24" s="54">
        <v>31222</v>
      </c>
      <c r="C24" s="54">
        <v>37902</v>
      </c>
      <c r="D24" s="125">
        <f t="shared" si="0"/>
        <v>6680</v>
      </c>
      <c r="E24" s="54">
        <v>732.75</v>
      </c>
      <c r="F24" s="54">
        <v>12.25</v>
      </c>
      <c r="G24" s="191">
        <f t="shared" si="1"/>
        <v>0.9832821562606618</v>
      </c>
      <c r="H24" s="74">
        <v>0</v>
      </c>
      <c r="I24">
        <v>1112.4</v>
      </c>
      <c r="J24" s="54">
        <v>6.049</v>
      </c>
      <c r="K24" s="71">
        <v>0</v>
      </c>
      <c r="L24" s="48" t="s">
        <v>51</v>
      </c>
    </row>
    <row r="25" spans="1:13" ht="14.25">
      <c r="A25" s="20">
        <v>213</v>
      </c>
      <c r="B25" s="54">
        <v>29999</v>
      </c>
      <c r="C25" s="54">
        <v>34881</v>
      </c>
      <c r="D25" s="125">
        <f t="shared" si="0"/>
        <v>4882</v>
      </c>
      <c r="E25" s="54">
        <v>725</v>
      </c>
      <c r="F25" s="54">
        <v>20</v>
      </c>
      <c r="G25" s="191">
        <f t="shared" si="1"/>
        <v>0.9724137931034482</v>
      </c>
      <c r="H25" s="74">
        <v>0</v>
      </c>
      <c r="I25" s="54">
        <v>757.3</v>
      </c>
      <c r="J25" s="54">
        <v>7.075</v>
      </c>
      <c r="K25" s="71">
        <v>2</v>
      </c>
      <c r="L25" s="48" t="s">
        <v>51</v>
      </c>
      <c r="M25" s="102"/>
    </row>
    <row r="26" spans="1:12" ht="14.25">
      <c r="A26" s="20">
        <v>214</v>
      </c>
      <c r="B26" s="54">
        <v>40275</v>
      </c>
      <c r="C26" s="54">
        <v>46056</v>
      </c>
      <c r="D26" s="125">
        <f t="shared" si="0"/>
        <v>5781</v>
      </c>
      <c r="E26" s="54">
        <v>732.5</v>
      </c>
      <c r="F26">
        <v>12.5</v>
      </c>
      <c r="G26" s="191">
        <f t="shared" si="1"/>
        <v>0.9829351535836177</v>
      </c>
      <c r="H26" s="74">
        <v>0</v>
      </c>
      <c r="I26" s="54">
        <v>959.4</v>
      </c>
      <c r="J26" s="54">
        <v>6.257</v>
      </c>
      <c r="K26" s="71">
        <v>0</v>
      </c>
      <c r="L26" s="48" t="s">
        <v>51</v>
      </c>
    </row>
    <row r="27" spans="1:12" ht="14.25">
      <c r="A27" s="20">
        <v>215</v>
      </c>
      <c r="B27" s="54">
        <v>43400</v>
      </c>
      <c r="C27" s="54">
        <v>50541</v>
      </c>
      <c r="D27" s="125">
        <f t="shared" si="0"/>
        <v>7141</v>
      </c>
      <c r="E27" s="54">
        <v>735.42</v>
      </c>
      <c r="F27" s="54">
        <v>9.58</v>
      </c>
      <c r="G27" s="191">
        <f t="shared" si="1"/>
        <v>0.9869734301487585</v>
      </c>
      <c r="H27" s="74">
        <v>0</v>
      </c>
      <c r="I27" s="54">
        <v>1131.3</v>
      </c>
      <c r="J27" s="54">
        <v>6.558</v>
      </c>
      <c r="K27" s="71">
        <v>0</v>
      </c>
      <c r="L27" s="48" t="s">
        <v>51</v>
      </c>
    </row>
    <row r="28" spans="1:14" ht="14.25">
      <c r="A28" s="20">
        <v>216</v>
      </c>
      <c r="B28" s="54">
        <v>39246</v>
      </c>
      <c r="C28" s="54">
        <v>42151</v>
      </c>
      <c r="D28" s="125">
        <f t="shared" si="0"/>
        <v>2905</v>
      </c>
      <c r="E28" s="54">
        <v>738.25</v>
      </c>
      <c r="F28" s="54">
        <v>6.75</v>
      </c>
      <c r="G28" s="191">
        <f t="shared" si="1"/>
        <v>0.9908567558415171</v>
      </c>
      <c r="H28" s="74">
        <v>0</v>
      </c>
      <c r="I28" s="54">
        <v>515.7</v>
      </c>
      <c r="J28" s="54">
        <v>5.526</v>
      </c>
      <c r="K28" s="71">
        <v>0</v>
      </c>
      <c r="L28" s="48" t="s">
        <v>51</v>
      </c>
      <c r="N28" s="102"/>
    </row>
    <row r="29" spans="1:12" ht="14.25">
      <c r="A29" s="20">
        <v>217</v>
      </c>
      <c r="B29" s="54">
        <v>26622</v>
      </c>
      <c r="C29" s="54">
        <v>32867</v>
      </c>
      <c r="D29" s="125">
        <f t="shared" si="0"/>
        <v>6245</v>
      </c>
      <c r="E29" s="54">
        <v>730</v>
      </c>
      <c r="F29" s="54">
        <v>15</v>
      </c>
      <c r="G29" s="191">
        <f t="shared" si="1"/>
        <v>0.9794520547945206</v>
      </c>
      <c r="H29" s="74">
        <v>0</v>
      </c>
      <c r="I29" s="54">
        <v>1524.7</v>
      </c>
      <c r="J29" s="54">
        <v>6.057</v>
      </c>
      <c r="K29" s="71">
        <v>0</v>
      </c>
      <c r="L29" s="48" t="s">
        <v>51</v>
      </c>
    </row>
    <row r="30" spans="1:12" ht="14.25">
      <c r="A30" s="20">
        <v>218</v>
      </c>
      <c r="B30" s="54">
        <v>39906</v>
      </c>
      <c r="C30" s="54">
        <v>46586</v>
      </c>
      <c r="D30" s="125">
        <f t="shared" si="0"/>
        <v>6680</v>
      </c>
      <c r="E30" s="54">
        <v>738.25</v>
      </c>
      <c r="F30" s="54">
        <v>6.75</v>
      </c>
      <c r="G30" s="191">
        <f t="shared" si="1"/>
        <v>0.9908567558415171</v>
      </c>
      <c r="H30" s="74">
        <v>0</v>
      </c>
      <c r="I30" s="54">
        <v>1042.5</v>
      </c>
      <c r="J30" s="54">
        <v>6.607</v>
      </c>
      <c r="K30" s="71">
        <v>0</v>
      </c>
      <c r="L30" s="48" t="s">
        <v>51</v>
      </c>
    </row>
    <row r="31" spans="1:12" ht="14.25">
      <c r="A31" s="20">
        <v>219</v>
      </c>
      <c r="B31" s="54">
        <v>40499</v>
      </c>
      <c r="C31" s="54">
        <v>46375</v>
      </c>
      <c r="D31" s="125">
        <f t="shared" si="0"/>
        <v>5876</v>
      </c>
      <c r="E31">
        <v>736.75</v>
      </c>
      <c r="F31">
        <v>8.25</v>
      </c>
      <c r="G31" s="191">
        <f t="shared" si="1"/>
        <v>0.9888021717000339</v>
      </c>
      <c r="H31" s="74">
        <v>0</v>
      </c>
      <c r="I31" s="54">
        <v>965.3</v>
      </c>
      <c r="J31" s="54">
        <v>5.913</v>
      </c>
      <c r="K31" s="71">
        <v>0</v>
      </c>
      <c r="L31" s="48" t="s">
        <v>51</v>
      </c>
    </row>
    <row r="32" spans="1:12" ht="14.25">
      <c r="A32" s="20">
        <v>220</v>
      </c>
      <c r="B32" s="54">
        <v>43132</v>
      </c>
      <c r="C32" s="54">
        <v>48165</v>
      </c>
      <c r="D32" s="125">
        <f t="shared" si="0"/>
        <v>5033</v>
      </c>
      <c r="E32" s="54">
        <v>736.5</v>
      </c>
      <c r="F32" s="54">
        <v>8.5</v>
      </c>
      <c r="G32" s="191">
        <f t="shared" si="1"/>
        <v>0.988458927359131</v>
      </c>
      <c r="H32" s="74">
        <v>0</v>
      </c>
      <c r="I32" s="54">
        <v>889.3</v>
      </c>
      <c r="J32" s="54">
        <v>5.661</v>
      </c>
      <c r="K32" s="71">
        <v>0</v>
      </c>
      <c r="L32" s="48" t="s">
        <v>51</v>
      </c>
    </row>
    <row r="33" spans="1:14" ht="14.25">
      <c r="A33" s="20">
        <v>441</v>
      </c>
      <c r="B33" s="54">
        <v>145645</v>
      </c>
      <c r="C33" s="54">
        <v>148107</v>
      </c>
      <c r="D33" s="125">
        <f t="shared" si="0"/>
        <v>2462</v>
      </c>
      <c r="E33" s="54">
        <v>689.58</v>
      </c>
      <c r="F33" s="54">
        <v>55.42</v>
      </c>
      <c r="G33" s="191">
        <f t="shared" si="1"/>
        <v>0.9196322399141507</v>
      </c>
      <c r="H33" s="74">
        <v>2</v>
      </c>
      <c r="I33" s="54">
        <v>549.2</v>
      </c>
      <c r="J33" s="54">
        <v>4.429</v>
      </c>
      <c r="K33" s="55">
        <v>0</v>
      </c>
      <c r="L33" s="48" t="s">
        <v>8</v>
      </c>
      <c r="N33" s="197"/>
    </row>
    <row r="34" spans="1:14" ht="14.25">
      <c r="A34" s="20">
        <v>442</v>
      </c>
      <c r="B34" s="54">
        <v>641</v>
      </c>
      <c r="C34" s="54">
        <v>1426</v>
      </c>
      <c r="D34" s="125">
        <f t="shared" si="0"/>
        <v>785</v>
      </c>
      <c r="E34" s="54">
        <v>732.25</v>
      </c>
      <c r="F34" s="54">
        <v>12.75</v>
      </c>
      <c r="G34" s="191">
        <f t="shared" si="1"/>
        <v>0.9825879139638102</v>
      </c>
      <c r="H34" s="74">
        <v>0</v>
      </c>
      <c r="I34" s="54">
        <v>221.8</v>
      </c>
      <c r="J34" s="54">
        <v>3.278</v>
      </c>
      <c r="K34" s="55">
        <v>0</v>
      </c>
      <c r="L34" s="48" t="s">
        <v>8</v>
      </c>
      <c r="N34" s="102"/>
    </row>
    <row r="35" spans="1:12" ht="14.25">
      <c r="A35" s="20">
        <v>445</v>
      </c>
      <c r="B35" s="54">
        <v>25515</v>
      </c>
      <c r="C35" s="54">
        <v>27623</v>
      </c>
      <c r="D35" s="125">
        <f t="shared" si="0"/>
        <v>2108</v>
      </c>
      <c r="E35" s="54">
        <v>741</v>
      </c>
      <c r="F35" s="54">
        <v>4</v>
      </c>
      <c r="G35" s="191">
        <f t="shared" si="1"/>
        <v>0.9946018893387314</v>
      </c>
      <c r="H35" s="74">
        <v>0</v>
      </c>
      <c r="I35" s="54">
        <v>608.9</v>
      </c>
      <c r="J35" s="54">
        <v>3.763</v>
      </c>
      <c r="K35" s="55">
        <v>0</v>
      </c>
      <c r="L35" s="48" t="s">
        <v>8</v>
      </c>
    </row>
    <row r="36" spans="1:14" ht="14.25">
      <c r="A36" s="20">
        <v>501</v>
      </c>
      <c r="B36" s="54">
        <v>83982</v>
      </c>
      <c r="C36" s="54">
        <v>85240</v>
      </c>
      <c r="D36" s="125">
        <f t="shared" si="0"/>
        <v>1258</v>
      </c>
      <c r="E36" s="54">
        <v>678.33</v>
      </c>
      <c r="F36">
        <v>66.67</v>
      </c>
      <c r="G36" s="191">
        <f t="shared" si="1"/>
        <v>0.9017145047395811</v>
      </c>
      <c r="H36" s="74">
        <v>0</v>
      </c>
      <c r="I36" s="54">
        <v>344.9</v>
      </c>
      <c r="J36" s="54">
        <v>3.645</v>
      </c>
      <c r="K36" s="55">
        <v>0</v>
      </c>
      <c r="L36" s="15" t="s">
        <v>8</v>
      </c>
      <c r="M36" s="84"/>
      <c r="N36" s="84"/>
    </row>
    <row r="37" spans="1:14" ht="14.25">
      <c r="A37" s="20">
        <v>502</v>
      </c>
      <c r="B37" s="54">
        <v>3374</v>
      </c>
      <c r="C37">
        <v>5697</v>
      </c>
      <c r="D37" s="125">
        <f t="shared" si="0"/>
        <v>2323</v>
      </c>
      <c r="E37" s="54">
        <v>697.25</v>
      </c>
      <c r="F37" s="54">
        <v>47.75</v>
      </c>
      <c r="G37" s="191">
        <f t="shared" si="1"/>
        <v>0.9315166726425242</v>
      </c>
      <c r="H37" s="74">
        <v>1</v>
      </c>
      <c r="I37" s="54">
        <v>757.9</v>
      </c>
      <c r="J37" s="54">
        <v>3.74</v>
      </c>
      <c r="K37" s="55">
        <v>1</v>
      </c>
      <c r="L37" s="15" t="s">
        <v>8</v>
      </c>
      <c r="M37" s="198"/>
      <c r="N37" s="197"/>
    </row>
    <row r="38" spans="1:14" ht="14.25">
      <c r="A38" s="20">
        <v>503</v>
      </c>
      <c r="B38" s="54">
        <v>37934</v>
      </c>
      <c r="C38" s="54">
        <v>42298</v>
      </c>
      <c r="D38" s="125">
        <f t="shared" si="0"/>
        <v>4364</v>
      </c>
      <c r="E38" s="54">
        <v>743.25</v>
      </c>
      <c r="F38" s="54">
        <v>1.75</v>
      </c>
      <c r="G38" s="191">
        <f t="shared" si="1"/>
        <v>0.9976454759502187</v>
      </c>
      <c r="H38" s="74">
        <v>0</v>
      </c>
      <c r="I38">
        <v>1131</v>
      </c>
      <c r="J38" s="54">
        <v>3.917</v>
      </c>
      <c r="K38" s="55">
        <v>1</v>
      </c>
      <c r="L38" s="15" t="s">
        <v>8</v>
      </c>
      <c r="M38" s="84"/>
      <c r="N38" s="84"/>
    </row>
    <row r="39" spans="1:14" ht="14.25">
      <c r="A39" s="20">
        <v>504</v>
      </c>
      <c r="B39" s="54">
        <v>19853</v>
      </c>
      <c r="C39" s="54">
        <v>23355</v>
      </c>
      <c r="D39" s="125">
        <f t="shared" si="0"/>
        <v>3502</v>
      </c>
      <c r="E39" s="54">
        <v>718.58</v>
      </c>
      <c r="F39" s="54">
        <v>26.42</v>
      </c>
      <c r="G39" s="191">
        <f t="shared" si="1"/>
        <v>0.9632330429458098</v>
      </c>
      <c r="H39" s="74">
        <v>1</v>
      </c>
      <c r="I39" s="54">
        <v>834.7</v>
      </c>
      <c r="J39" s="54">
        <v>4.32</v>
      </c>
      <c r="K39" s="55">
        <v>0</v>
      </c>
      <c r="L39" s="15" t="s">
        <v>8</v>
      </c>
      <c r="M39" s="84"/>
      <c r="N39" s="84"/>
    </row>
    <row r="40" spans="1:14" ht="14.25">
      <c r="A40" s="20">
        <v>505</v>
      </c>
      <c r="B40" s="54">
        <v>134949</v>
      </c>
      <c r="C40" s="54">
        <v>138529</v>
      </c>
      <c r="D40" s="125">
        <f t="shared" si="0"/>
        <v>3580</v>
      </c>
      <c r="E40" s="54">
        <v>725.75</v>
      </c>
      <c r="F40" s="54">
        <v>19.25</v>
      </c>
      <c r="G40" s="191">
        <f t="shared" si="1"/>
        <v>0.973475714777816</v>
      </c>
      <c r="H40" s="170">
        <v>0</v>
      </c>
      <c r="I40" s="54">
        <v>907.3</v>
      </c>
      <c r="J40" s="54">
        <v>3.938</v>
      </c>
      <c r="K40" s="55">
        <v>2</v>
      </c>
      <c r="L40" s="15" t="s">
        <v>8</v>
      </c>
      <c r="M40" s="84"/>
      <c r="N40" s="197"/>
    </row>
    <row r="41" spans="1:12" ht="14.25">
      <c r="A41" s="20">
        <v>506</v>
      </c>
      <c r="B41" s="54">
        <v>36757</v>
      </c>
      <c r="C41" s="54">
        <v>36797</v>
      </c>
      <c r="D41" s="125">
        <f t="shared" si="0"/>
        <v>40</v>
      </c>
      <c r="E41" s="54">
        <v>0</v>
      </c>
      <c r="F41" s="54">
        <v>745</v>
      </c>
      <c r="G41" s="191">
        <v>0</v>
      </c>
      <c r="H41" s="170">
        <v>0</v>
      </c>
      <c r="I41">
        <v>0</v>
      </c>
      <c r="J41" s="54"/>
      <c r="K41" s="55">
        <v>0</v>
      </c>
      <c r="L41" s="15" t="s">
        <v>8</v>
      </c>
    </row>
    <row r="42" spans="1:12" ht="14.25">
      <c r="A42" s="20">
        <v>507</v>
      </c>
      <c r="B42" s="54">
        <v>416</v>
      </c>
      <c r="C42" s="54">
        <v>4643</v>
      </c>
      <c r="D42" s="125">
        <f t="shared" si="0"/>
        <v>4227</v>
      </c>
      <c r="E42" s="54">
        <v>727.25</v>
      </c>
      <c r="F42" s="54">
        <v>17.75</v>
      </c>
      <c r="G42" s="191">
        <f t="shared" si="1"/>
        <v>0.9755929872808525</v>
      </c>
      <c r="H42" s="170">
        <v>0</v>
      </c>
      <c r="I42" s="54">
        <v>1146.6</v>
      </c>
      <c r="J42" s="54">
        <v>4.09</v>
      </c>
      <c r="K42" s="55">
        <v>2</v>
      </c>
      <c r="L42" s="15" t="s">
        <v>8</v>
      </c>
    </row>
    <row r="43" spans="1:12" ht="14.25">
      <c r="A43" s="20">
        <v>508</v>
      </c>
      <c r="B43" s="54">
        <v>154179</v>
      </c>
      <c r="C43">
        <v>154292</v>
      </c>
      <c r="D43" s="125">
        <f t="shared" si="0"/>
        <v>113</v>
      </c>
      <c r="E43" s="54">
        <v>0</v>
      </c>
      <c r="F43" s="54">
        <v>745</v>
      </c>
      <c r="G43" s="191">
        <v>0</v>
      </c>
      <c r="H43" s="170">
        <v>0</v>
      </c>
      <c r="I43" s="54">
        <v>0</v>
      </c>
      <c r="J43" s="54"/>
      <c r="K43" s="55">
        <v>0</v>
      </c>
      <c r="L43" s="15" t="s">
        <v>8</v>
      </c>
    </row>
    <row r="44" spans="1:12" ht="14.25">
      <c r="A44" s="20">
        <v>509</v>
      </c>
      <c r="B44" s="54">
        <v>2242</v>
      </c>
      <c r="C44" s="54">
        <v>6196</v>
      </c>
      <c r="D44" s="125">
        <f t="shared" si="0"/>
        <v>3954</v>
      </c>
      <c r="E44" s="54">
        <v>737.25</v>
      </c>
      <c r="F44" s="54">
        <v>7.75</v>
      </c>
      <c r="G44" s="191">
        <f t="shared" si="1"/>
        <v>0.9894879620210241</v>
      </c>
      <c r="H44" s="170">
        <v>0</v>
      </c>
      <c r="I44" s="54">
        <v>1026.1</v>
      </c>
      <c r="J44" s="54">
        <v>3.901</v>
      </c>
      <c r="K44" s="55">
        <v>0</v>
      </c>
      <c r="L44" s="15" t="s">
        <v>8</v>
      </c>
    </row>
    <row r="45" spans="1:12" ht="14.25">
      <c r="A45" s="20">
        <v>510</v>
      </c>
      <c r="B45" s="54">
        <v>19723</v>
      </c>
      <c r="C45">
        <v>23251</v>
      </c>
      <c r="D45" s="125">
        <f t="shared" si="0"/>
        <v>3528</v>
      </c>
      <c r="E45" s="54">
        <v>725</v>
      </c>
      <c r="F45" s="54">
        <v>20</v>
      </c>
      <c r="G45" s="191">
        <f t="shared" si="1"/>
        <v>0.9724137931034482</v>
      </c>
      <c r="H45" s="170">
        <v>0</v>
      </c>
      <c r="I45" s="54">
        <v>985.1</v>
      </c>
      <c r="J45" s="54">
        <v>3.584</v>
      </c>
      <c r="K45" s="55">
        <v>3</v>
      </c>
      <c r="L45" s="15" t="s">
        <v>8</v>
      </c>
    </row>
    <row r="46" spans="1:12" ht="14.25">
      <c r="A46" s="20">
        <v>511</v>
      </c>
      <c r="B46" s="54">
        <v>35045</v>
      </c>
      <c r="C46" s="54">
        <v>38922</v>
      </c>
      <c r="D46" s="125">
        <f t="shared" si="0"/>
        <v>3877</v>
      </c>
      <c r="E46" s="54">
        <v>727</v>
      </c>
      <c r="F46" s="54">
        <v>18</v>
      </c>
      <c r="G46" s="191">
        <f t="shared" si="1"/>
        <v>0.9752407152682255</v>
      </c>
      <c r="H46" s="170">
        <v>0</v>
      </c>
      <c r="I46" s="54">
        <v>1124.3</v>
      </c>
      <c r="J46" s="54">
        <v>3.378</v>
      </c>
      <c r="K46" s="55">
        <v>0</v>
      </c>
      <c r="L46" s="15" t="s">
        <v>8</v>
      </c>
    </row>
    <row r="47" spans="1:12" ht="14.25">
      <c r="A47" s="20">
        <v>512</v>
      </c>
      <c r="B47" s="54">
        <v>29793</v>
      </c>
      <c r="C47" s="54">
        <v>31611</v>
      </c>
      <c r="D47" s="125">
        <f t="shared" si="0"/>
        <v>1818</v>
      </c>
      <c r="E47" s="54">
        <v>723.75</v>
      </c>
      <c r="F47">
        <v>21.25</v>
      </c>
      <c r="G47" s="191">
        <f t="shared" si="1"/>
        <v>0.9706390328151986</v>
      </c>
      <c r="H47" s="170">
        <v>0</v>
      </c>
      <c r="I47" s="54">
        <v>472.2</v>
      </c>
      <c r="J47" s="54">
        <v>4.351</v>
      </c>
      <c r="K47" s="55">
        <v>0</v>
      </c>
      <c r="L47" s="15" t="s">
        <v>8</v>
      </c>
    </row>
    <row r="48" spans="1:12" ht="14.25">
      <c r="A48" s="20">
        <v>513</v>
      </c>
      <c r="B48" s="54">
        <v>37016</v>
      </c>
      <c r="C48" s="54">
        <v>40207</v>
      </c>
      <c r="D48" s="125">
        <f t="shared" si="0"/>
        <v>3191</v>
      </c>
      <c r="E48" s="54">
        <v>723.92</v>
      </c>
      <c r="F48" s="54">
        <v>21.08</v>
      </c>
      <c r="G48" s="191">
        <f t="shared" si="1"/>
        <v>0.970880760305006</v>
      </c>
      <c r="H48" s="74">
        <v>0</v>
      </c>
      <c r="I48" s="54">
        <v>841.9</v>
      </c>
      <c r="J48" s="54">
        <v>3.821</v>
      </c>
      <c r="K48" s="55">
        <v>1</v>
      </c>
      <c r="L48" s="15" t="s">
        <v>8</v>
      </c>
    </row>
    <row r="49" spans="1:12" ht="14.25">
      <c r="A49" s="20">
        <v>514</v>
      </c>
      <c r="B49" s="54">
        <v>349491</v>
      </c>
      <c r="C49" s="54">
        <v>352081</v>
      </c>
      <c r="D49" s="125">
        <f t="shared" si="0"/>
        <v>2590</v>
      </c>
      <c r="E49" s="54">
        <v>709.75</v>
      </c>
      <c r="F49" s="54">
        <v>35.25</v>
      </c>
      <c r="G49" s="191">
        <f t="shared" si="1"/>
        <v>0.9503346248679112</v>
      </c>
      <c r="H49" s="170">
        <v>0</v>
      </c>
      <c r="I49" s="54">
        <v>784.3</v>
      </c>
      <c r="J49" s="54">
        <v>3.445</v>
      </c>
      <c r="K49" s="55">
        <v>0</v>
      </c>
      <c r="L49" s="15" t="s">
        <v>8</v>
      </c>
    </row>
    <row r="50" spans="1:12" ht="14.25">
      <c r="A50" s="20">
        <v>515</v>
      </c>
      <c r="B50" s="54">
        <v>168427</v>
      </c>
      <c r="C50" s="54">
        <v>171840</v>
      </c>
      <c r="D50" s="125">
        <f t="shared" si="0"/>
        <v>3413</v>
      </c>
      <c r="E50" s="54">
        <v>740.75</v>
      </c>
      <c r="F50" s="54">
        <v>4.25</v>
      </c>
      <c r="G50" s="191">
        <f t="shared" si="1"/>
        <v>0.9942625717178535</v>
      </c>
      <c r="H50" s="170">
        <v>0</v>
      </c>
      <c r="I50" s="54">
        <v>983.4</v>
      </c>
      <c r="J50" s="54">
        <v>3.515</v>
      </c>
      <c r="K50" s="55">
        <v>0</v>
      </c>
      <c r="L50" s="15" t="s">
        <v>8</v>
      </c>
    </row>
    <row r="51" spans="1:12" ht="14.25">
      <c r="A51" s="20">
        <v>516</v>
      </c>
      <c r="B51" s="54">
        <v>30135</v>
      </c>
      <c r="C51" s="54">
        <v>32496</v>
      </c>
      <c r="D51" s="125">
        <f t="shared" si="0"/>
        <v>2361</v>
      </c>
      <c r="E51" s="54">
        <v>732.75</v>
      </c>
      <c r="F51" s="54">
        <v>12.25</v>
      </c>
      <c r="G51" s="191">
        <f t="shared" si="1"/>
        <v>0.9832821562606618</v>
      </c>
      <c r="H51" s="170">
        <v>0</v>
      </c>
      <c r="I51" s="54">
        <v>721.4</v>
      </c>
      <c r="J51" s="54">
        <v>3.383</v>
      </c>
      <c r="K51" s="55">
        <v>0</v>
      </c>
      <c r="L51" s="15" t="s">
        <v>8</v>
      </c>
    </row>
    <row r="52" spans="1:13" ht="14.25">
      <c r="A52" s="20">
        <v>517</v>
      </c>
      <c r="B52" s="54">
        <v>76603</v>
      </c>
      <c r="C52" s="54">
        <v>80002</v>
      </c>
      <c r="D52" s="125">
        <f t="shared" si="0"/>
        <v>3399</v>
      </c>
      <c r="E52" s="54">
        <v>732</v>
      </c>
      <c r="F52" s="54">
        <v>13</v>
      </c>
      <c r="G52" s="191">
        <f t="shared" si="1"/>
        <v>0.98224043715847</v>
      </c>
      <c r="H52" s="73">
        <v>0</v>
      </c>
      <c r="I52" s="54">
        <v>837.4</v>
      </c>
      <c r="J52" s="54">
        <v>4.037</v>
      </c>
      <c r="K52" s="55">
        <v>1</v>
      </c>
      <c r="L52" s="15" t="s">
        <v>8</v>
      </c>
      <c r="M52" s="177"/>
    </row>
    <row r="53" spans="1:14" ht="14.25">
      <c r="A53" s="20">
        <v>518</v>
      </c>
      <c r="B53" s="54">
        <v>18286</v>
      </c>
      <c r="C53" s="54">
        <v>2165</v>
      </c>
      <c r="D53" s="200">
        <v>2460</v>
      </c>
      <c r="E53" s="54">
        <v>719</v>
      </c>
      <c r="F53" s="54">
        <v>26</v>
      </c>
      <c r="G53" s="191">
        <f t="shared" si="1"/>
        <v>0.9638386648122392</v>
      </c>
      <c r="H53" s="73">
        <v>0</v>
      </c>
      <c r="I53" s="54">
        <v>701.9</v>
      </c>
      <c r="J53" s="54">
        <v>24.163</v>
      </c>
      <c r="K53" s="55">
        <v>2</v>
      </c>
      <c r="L53" s="15" t="s">
        <v>8</v>
      </c>
      <c r="M53" s="102"/>
      <c r="N53" s="102"/>
    </row>
    <row r="54" spans="1:12" ht="14.25">
      <c r="A54" s="20">
        <v>519</v>
      </c>
      <c r="B54" s="54">
        <v>79343</v>
      </c>
      <c r="C54" s="54">
        <v>82017</v>
      </c>
      <c r="D54" s="125">
        <f t="shared" si="0"/>
        <v>2674</v>
      </c>
      <c r="E54" s="54">
        <v>713.75</v>
      </c>
      <c r="F54" s="54">
        <v>31.25</v>
      </c>
      <c r="G54" s="191">
        <f t="shared" si="1"/>
        <v>0.9562171628721541</v>
      </c>
      <c r="H54" s="73">
        <v>0</v>
      </c>
      <c r="I54" s="54">
        <v>658.7</v>
      </c>
      <c r="J54" s="54">
        <v>3.915</v>
      </c>
      <c r="K54" s="55">
        <v>0</v>
      </c>
      <c r="L54" s="15" t="s">
        <v>8</v>
      </c>
    </row>
    <row r="55" spans="1:12" ht="14.25">
      <c r="A55" s="20">
        <v>520</v>
      </c>
      <c r="B55" s="54">
        <v>106698</v>
      </c>
      <c r="C55" s="54">
        <v>109145</v>
      </c>
      <c r="D55" s="125">
        <f t="shared" si="0"/>
        <v>2447</v>
      </c>
      <c r="E55" s="54">
        <v>739.75</v>
      </c>
      <c r="F55" s="54">
        <v>5.25</v>
      </c>
      <c r="G55" s="191">
        <f t="shared" si="1"/>
        <v>0.9929030077728962</v>
      </c>
      <c r="H55" s="73">
        <v>0</v>
      </c>
      <c r="I55" s="54">
        <v>610.9</v>
      </c>
      <c r="J55" s="54">
        <v>3.871</v>
      </c>
      <c r="K55" s="55">
        <v>0</v>
      </c>
      <c r="L55" s="15" t="s">
        <v>8</v>
      </c>
    </row>
    <row r="56" spans="1:12" ht="14.25">
      <c r="A56" s="20">
        <v>522</v>
      </c>
      <c r="B56" s="54">
        <v>51829</v>
      </c>
      <c r="C56">
        <v>55677</v>
      </c>
      <c r="D56" s="125">
        <f t="shared" si="0"/>
        <v>3848</v>
      </c>
      <c r="E56" s="54">
        <v>725.75</v>
      </c>
      <c r="F56" s="54">
        <v>19.25</v>
      </c>
      <c r="G56" s="191">
        <f t="shared" si="1"/>
        <v>0.973475714777816</v>
      </c>
      <c r="H56" s="73">
        <v>0</v>
      </c>
      <c r="I56" s="54">
        <v>989.2</v>
      </c>
      <c r="J56" s="54">
        <v>3.801</v>
      </c>
      <c r="K56" s="55">
        <v>1</v>
      </c>
      <c r="L56" s="15" t="s">
        <v>8</v>
      </c>
    </row>
    <row r="57" spans="1:12" ht="14.25">
      <c r="A57" s="20">
        <v>523</v>
      </c>
      <c r="B57" s="54">
        <v>10234</v>
      </c>
      <c r="C57" s="54">
        <v>12364</v>
      </c>
      <c r="D57" s="125">
        <f t="shared" si="0"/>
        <v>2130</v>
      </c>
      <c r="E57" s="54">
        <v>723.75</v>
      </c>
      <c r="F57" s="54">
        <v>21.25</v>
      </c>
      <c r="G57" s="191">
        <f t="shared" si="1"/>
        <v>0.9706390328151986</v>
      </c>
      <c r="H57" s="73">
        <v>0</v>
      </c>
      <c r="I57" s="54">
        <v>683.27</v>
      </c>
      <c r="J57" s="54">
        <v>3.032</v>
      </c>
      <c r="K57" s="55">
        <v>0</v>
      </c>
      <c r="L57" s="15" t="s">
        <v>8</v>
      </c>
    </row>
    <row r="58" spans="1:12" ht="14.25">
      <c r="A58" s="20">
        <v>524</v>
      </c>
      <c r="B58" s="54">
        <v>20613</v>
      </c>
      <c r="C58" s="54">
        <v>24102</v>
      </c>
      <c r="D58" s="125">
        <f t="shared" si="0"/>
        <v>3489</v>
      </c>
      <c r="E58" s="54">
        <v>732.5</v>
      </c>
      <c r="F58" s="54">
        <v>12.5</v>
      </c>
      <c r="G58" s="191">
        <f t="shared" si="1"/>
        <v>0.9829351535836177</v>
      </c>
      <c r="H58" s="73">
        <v>0</v>
      </c>
      <c r="I58" s="54">
        <v>996.5</v>
      </c>
      <c r="J58" s="54">
        <v>3.609</v>
      </c>
      <c r="K58" s="55">
        <v>0</v>
      </c>
      <c r="L58" s="15" t="s">
        <v>8</v>
      </c>
    </row>
    <row r="59" spans="1:12" ht="14.25">
      <c r="A59" s="20">
        <v>526</v>
      </c>
      <c r="B59" s="54">
        <v>282351</v>
      </c>
      <c r="C59" s="54">
        <v>286474</v>
      </c>
      <c r="D59" s="125">
        <f t="shared" si="0"/>
        <v>4123</v>
      </c>
      <c r="E59" s="54">
        <v>720</v>
      </c>
      <c r="F59">
        <v>25</v>
      </c>
      <c r="G59" s="191">
        <f t="shared" si="1"/>
        <v>0.9652777777777778</v>
      </c>
      <c r="H59" s="73">
        <v>0</v>
      </c>
      <c r="I59" s="54">
        <v>1034.9</v>
      </c>
      <c r="J59" s="54">
        <v>4.094</v>
      </c>
      <c r="K59" s="55">
        <v>0</v>
      </c>
      <c r="L59" s="15" t="s">
        <v>8</v>
      </c>
    </row>
    <row r="60" spans="1:12" ht="14.25">
      <c r="A60" s="20">
        <v>527</v>
      </c>
      <c r="B60" s="54">
        <v>105809</v>
      </c>
      <c r="C60" s="54">
        <v>109805</v>
      </c>
      <c r="D60" s="125">
        <f t="shared" si="0"/>
        <v>3996</v>
      </c>
      <c r="E60" s="54">
        <v>729.75</v>
      </c>
      <c r="F60" s="54">
        <v>15.25</v>
      </c>
      <c r="G60" s="191">
        <f t="shared" si="1"/>
        <v>0.9791024323398424</v>
      </c>
      <c r="H60" s="73">
        <v>0</v>
      </c>
      <c r="I60" s="54">
        <v>985.7</v>
      </c>
      <c r="J60" s="54">
        <v>3.956</v>
      </c>
      <c r="K60" s="55">
        <v>0</v>
      </c>
      <c r="L60" s="15" t="s">
        <v>8</v>
      </c>
    </row>
    <row r="61" spans="1:12" ht="14.25">
      <c r="A61" s="20">
        <v>701</v>
      </c>
      <c r="B61" s="54">
        <v>154137</v>
      </c>
      <c r="C61" s="54">
        <v>158797</v>
      </c>
      <c r="D61" s="125">
        <f t="shared" si="0"/>
        <v>4660</v>
      </c>
      <c r="E61" s="54">
        <v>739.5</v>
      </c>
      <c r="F61" s="54">
        <v>5.5</v>
      </c>
      <c r="G61" s="191">
        <f t="shared" si="1"/>
        <v>0.9925625422582827</v>
      </c>
      <c r="H61" s="73">
        <v>0</v>
      </c>
      <c r="I61" s="54">
        <v>885.7</v>
      </c>
      <c r="J61" s="54">
        <v>5.474</v>
      </c>
      <c r="K61" s="55">
        <v>0</v>
      </c>
      <c r="L61" s="15" t="s">
        <v>8</v>
      </c>
    </row>
    <row r="62" spans="1:12" ht="14.25">
      <c r="A62" s="20">
        <v>706</v>
      </c>
      <c r="B62" s="54">
        <v>122396</v>
      </c>
      <c r="C62" s="54">
        <v>127894</v>
      </c>
      <c r="D62" s="125">
        <f t="shared" si="0"/>
        <v>5498</v>
      </c>
      <c r="E62" s="54">
        <v>709.75</v>
      </c>
      <c r="F62" s="54">
        <v>35.25</v>
      </c>
      <c r="G62" s="191">
        <f t="shared" si="1"/>
        <v>0.9503346248679112</v>
      </c>
      <c r="H62" s="73">
        <v>0</v>
      </c>
      <c r="I62" s="54">
        <v>1153.5</v>
      </c>
      <c r="J62" s="54">
        <v>4.925</v>
      </c>
      <c r="K62" s="55">
        <v>0</v>
      </c>
      <c r="L62" s="15" t="s">
        <v>8</v>
      </c>
    </row>
    <row r="63" spans="1:12" ht="14.25">
      <c r="A63" s="20">
        <v>711</v>
      </c>
      <c r="B63" s="54">
        <v>113897</v>
      </c>
      <c r="C63">
        <v>120781</v>
      </c>
      <c r="D63" s="125">
        <f t="shared" si="0"/>
        <v>6884</v>
      </c>
      <c r="E63" s="54">
        <v>711.75</v>
      </c>
      <c r="F63" s="54">
        <v>33.25</v>
      </c>
      <c r="G63" s="191">
        <f t="shared" si="1"/>
        <v>0.9532841587636108</v>
      </c>
      <c r="H63" s="73">
        <v>0</v>
      </c>
      <c r="I63" s="54">
        <v>1423.9</v>
      </c>
      <c r="J63" s="54">
        <v>4.844</v>
      </c>
      <c r="K63" s="55">
        <v>0</v>
      </c>
      <c r="L63" s="15" t="s">
        <v>8</v>
      </c>
    </row>
    <row r="64" spans="1:12" ht="14.25">
      <c r="A64" s="20">
        <v>713</v>
      </c>
      <c r="B64" s="54">
        <v>145256</v>
      </c>
      <c r="C64" s="54">
        <v>151497</v>
      </c>
      <c r="D64" s="125">
        <f t="shared" si="0"/>
        <v>6241</v>
      </c>
      <c r="E64" s="54">
        <v>722.67</v>
      </c>
      <c r="F64" s="54">
        <v>22.33</v>
      </c>
      <c r="G64" s="191">
        <f t="shared" si="1"/>
        <v>0.9691006960299998</v>
      </c>
      <c r="H64" s="73">
        <v>0</v>
      </c>
      <c r="I64" s="54">
        <v>1244.8</v>
      </c>
      <c r="J64" s="54">
        <v>5.186</v>
      </c>
      <c r="K64" s="55">
        <v>2</v>
      </c>
      <c r="L64" s="15" t="s">
        <v>8</v>
      </c>
    </row>
    <row r="65" spans="1:12" ht="14.25">
      <c r="A65" s="20">
        <v>714</v>
      </c>
      <c r="B65" s="54">
        <v>29623</v>
      </c>
      <c r="C65" s="54">
        <v>36040</v>
      </c>
      <c r="D65" s="125">
        <f t="shared" si="0"/>
        <v>6417</v>
      </c>
      <c r="E65" s="54">
        <v>716.75</v>
      </c>
      <c r="F65" s="54">
        <v>28.25</v>
      </c>
      <c r="G65" s="191">
        <f t="shared" si="1"/>
        <v>0.9605859783746076</v>
      </c>
      <c r="H65" s="73">
        <v>1</v>
      </c>
      <c r="I65" s="54">
        <v>1417.1</v>
      </c>
      <c r="J65" s="54">
        <v>4.616</v>
      </c>
      <c r="K65" s="55">
        <v>0</v>
      </c>
      <c r="L65" s="15" t="s">
        <v>8</v>
      </c>
    </row>
    <row r="66" spans="1:14" ht="14.25">
      <c r="A66" s="20">
        <v>715</v>
      </c>
      <c r="B66">
        <v>204384</v>
      </c>
      <c r="C66" s="54">
        <v>207974</v>
      </c>
      <c r="D66" s="125">
        <f t="shared" si="0"/>
        <v>3590</v>
      </c>
      <c r="E66" s="54">
        <v>728.75</v>
      </c>
      <c r="F66" s="54">
        <v>16.25</v>
      </c>
      <c r="G66" s="191">
        <f t="shared" si="1"/>
        <v>0.9777015437392796</v>
      </c>
      <c r="H66" s="73">
        <v>0</v>
      </c>
      <c r="I66" s="54">
        <v>765.9</v>
      </c>
      <c r="J66" s="54">
        <v>4.571</v>
      </c>
      <c r="K66" s="55">
        <v>1</v>
      </c>
      <c r="L66" s="15" t="s">
        <v>8</v>
      </c>
      <c r="N66" s="102"/>
    </row>
    <row r="67" spans="1:12" ht="15" customHeight="1">
      <c r="A67" s="20">
        <v>366</v>
      </c>
      <c r="B67" s="54">
        <v>8269</v>
      </c>
      <c r="C67" s="54">
        <v>8297</v>
      </c>
      <c r="D67" s="125">
        <f t="shared" si="0"/>
        <v>28</v>
      </c>
      <c r="E67" s="54">
        <v>700.75</v>
      </c>
      <c r="F67" s="54">
        <v>44.25</v>
      </c>
      <c r="G67" s="191">
        <f t="shared" si="1"/>
        <v>0.9368533713877988</v>
      </c>
      <c r="H67" s="16">
        <v>0</v>
      </c>
      <c r="I67" s="54">
        <v>0</v>
      </c>
      <c r="J67" s="54"/>
      <c r="K67" s="16">
        <v>0</v>
      </c>
      <c r="L67" s="151" t="s">
        <v>49</v>
      </c>
    </row>
    <row r="68" spans="1:12" ht="15" customHeight="1">
      <c r="A68" s="20">
        <v>376</v>
      </c>
      <c r="B68">
        <v>178</v>
      </c>
      <c r="C68" s="54">
        <v>210</v>
      </c>
      <c r="D68" s="125">
        <f t="shared" si="0"/>
        <v>32</v>
      </c>
      <c r="E68" s="54">
        <v>730.75</v>
      </c>
      <c r="F68" s="54">
        <v>14.25</v>
      </c>
      <c r="G68" s="191">
        <f t="shared" si="1"/>
        <v>0.9804994868286008</v>
      </c>
      <c r="H68" s="199">
        <v>0</v>
      </c>
      <c r="I68" s="54">
        <v>0</v>
      </c>
      <c r="J68" s="54"/>
      <c r="K68" s="16">
        <v>0</v>
      </c>
      <c r="L68" s="151" t="s">
        <v>49</v>
      </c>
    </row>
    <row r="69" spans="1:12" ht="14.25">
      <c r="A69" s="20">
        <v>801</v>
      </c>
      <c r="B69" s="54">
        <v>33236</v>
      </c>
      <c r="C69" s="54">
        <v>34435</v>
      </c>
      <c r="D69" s="125">
        <f t="shared" si="0"/>
        <v>1199</v>
      </c>
      <c r="E69" s="54">
        <v>741.75</v>
      </c>
      <c r="F69" s="54">
        <v>3.25</v>
      </c>
      <c r="G69" s="191">
        <f t="shared" si="1"/>
        <v>0.99561846983485</v>
      </c>
      <c r="H69" s="73">
        <v>0</v>
      </c>
      <c r="I69" s="54">
        <v>116.067</v>
      </c>
      <c r="J69" s="54">
        <v>8.954</v>
      </c>
      <c r="K69" s="55">
        <v>0</v>
      </c>
      <c r="L69" s="15" t="s">
        <v>42</v>
      </c>
    </row>
    <row r="70" spans="1:12" ht="14.25">
      <c r="A70" s="20">
        <v>802</v>
      </c>
      <c r="B70" s="54"/>
      <c r="C70" s="54"/>
      <c r="D70" s="125">
        <f t="shared" si="0"/>
        <v>0</v>
      </c>
      <c r="E70" s="54">
        <v>745</v>
      </c>
      <c r="F70" s="54">
        <v>0</v>
      </c>
      <c r="G70" s="191">
        <f t="shared" si="1"/>
        <v>1</v>
      </c>
      <c r="H70" s="73">
        <v>0</v>
      </c>
      <c r="I70" s="54">
        <v>0</v>
      </c>
      <c r="J70" s="54"/>
      <c r="K70" s="55">
        <v>0</v>
      </c>
      <c r="L70" s="15" t="s">
        <v>42</v>
      </c>
    </row>
    <row r="71" spans="1:12" ht="14.25">
      <c r="A71" s="20">
        <v>803</v>
      </c>
      <c r="B71" s="54">
        <v>47801</v>
      </c>
      <c r="C71" s="54">
        <v>49778</v>
      </c>
      <c r="D71" s="125">
        <f aca="true" t="shared" si="2" ref="D71:D79">C71-B71</f>
        <v>1977</v>
      </c>
      <c r="E71" s="54">
        <v>736.75</v>
      </c>
      <c r="F71" s="54">
        <v>8.25</v>
      </c>
      <c r="G71" s="191">
        <f aca="true" t="shared" si="3" ref="G71:G79">(E71-F71)/E71</f>
        <v>0.9888021717000339</v>
      </c>
      <c r="H71" s="73">
        <v>0</v>
      </c>
      <c r="I71" s="54">
        <v>194.767</v>
      </c>
      <c r="J71" s="54">
        <v>8.89</v>
      </c>
      <c r="K71" s="55">
        <v>0</v>
      </c>
      <c r="L71" s="15" t="s">
        <v>42</v>
      </c>
    </row>
    <row r="72" spans="1:12" ht="14.25">
      <c r="A72" s="20">
        <v>804</v>
      </c>
      <c r="B72" s="54"/>
      <c r="C72" s="54"/>
      <c r="D72" s="125">
        <f t="shared" si="2"/>
        <v>0</v>
      </c>
      <c r="E72" s="54">
        <v>745</v>
      </c>
      <c r="F72" s="54">
        <v>0</v>
      </c>
      <c r="G72" s="191">
        <f t="shared" si="3"/>
        <v>1</v>
      </c>
      <c r="H72" s="73">
        <v>0</v>
      </c>
      <c r="I72" s="54">
        <v>0</v>
      </c>
      <c r="J72" s="54"/>
      <c r="K72" s="55">
        <v>0</v>
      </c>
      <c r="L72" s="15" t="s">
        <v>42</v>
      </c>
    </row>
    <row r="73" spans="1:12" ht="14.25">
      <c r="A73" s="20">
        <v>805</v>
      </c>
      <c r="B73" s="54">
        <v>40034</v>
      </c>
      <c r="C73" s="54">
        <v>42206</v>
      </c>
      <c r="D73" s="125">
        <f t="shared" si="2"/>
        <v>2172</v>
      </c>
      <c r="E73" s="54">
        <v>730</v>
      </c>
      <c r="F73" s="54">
        <v>15</v>
      </c>
      <c r="G73" s="191">
        <f t="shared" si="3"/>
        <v>0.9794520547945206</v>
      </c>
      <c r="H73" s="73">
        <v>0</v>
      </c>
      <c r="I73" s="54">
        <v>219.667</v>
      </c>
      <c r="J73" s="54">
        <v>8.867</v>
      </c>
      <c r="K73" s="55">
        <v>0</v>
      </c>
      <c r="L73" s="15" t="s">
        <v>42</v>
      </c>
    </row>
    <row r="74" spans="1:12" ht="14.25">
      <c r="A74" s="20">
        <v>806</v>
      </c>
      <c r="B74" s="54"/>
      <c r="C74" s="54"/>
      <c r="D74" s="125">
        <f t="shared" si="2"/>
        <v>0</v>
      </c>
      <c r="E74" s="54">
        <v>745</v>
      </c>
      <c r="F74" s="54">
        <v>0</v>
      </c>
      <c r="G74" s="191">
        <f t="shared" si="3"/>
        <v>1</v>
      </c>
      <c r="H74" s="73">
        <v>0</v>
      </c>
      <c r="I74" s="54">
        <v>0</v>
      </c>
      <c r="K74" s="55">
        <v>0</v>
      </c>
      <c r="L74" s="15" t="s">
        <v>42</v>
      </c>
    </row>
    <row r="75" spans="1:12" ht="14.25">
      <c r="A75" s="20" t="s">
        <v>29</v>
      </c>
      <c r="B75" s="54">
        <v>14018</v>
      </c>
      <c r="C75" s="54">
        <v>14289</v>
      </c>
      <c r="D75" s="125">
        <f t="shared" si="2"/>
        <v>271</v>
      </c>
      <c r="E75" s="54">
        <v>737</v>
      </c>
      <c r="F75">
        <v>8</v>
      </c>
      <c r="G75" s="191">
        <f t="shared" si="3"/>
        <v>0.989145183175034</v>
      </c>
      <c r="H75" s="18">
        <v>1</v>
      </c>
      <c r="I75" s="54">
        <v>94</v>
      </c>
      <c r="J75" s="54">
        <v>2.885</v>
      </c>
      <c r="K75" s="55">
        <v>0</v>
      </c>
      <c r="L75" s="15" t="s">
        <v>45</v>
      </c>
    </row>
    <row r="76" spans="1:12" ht="14.25">
      <c r="A76" s="20" t="s">
        <v>30</v>
      </c>
      <c r="B76" s="54">
        <v>14939</v>
      </c>
      <c r="C76">
        <v>15313</v>
      </c>
      <c r="D76" s="125">
        <f t="shared" si="2"/>
        <v>374</v>
      </c>
      <c r="E76" s="54">
        <v>745</v>
      </c>
      <c r="F76" s="54">
        <v>0</v>
      </c>
      <c r="G76" s="191">
        <f t="shared" si="3"/>
        <v>1</v>
      </c>
      <c r="H76" s="57">
        <v>0</v>
      </c>
      <c r="I76" s="54">
        <v>99.6</v>
      </c>
      <c r="J76" s="54">
        <v>4.284</v>
      </c>
      <c r="K76" s="55">
        <v>0</v>
      </c>
      <c r="L76" s="15" t="s">
        <v>45</v>
      </c>
    </row>
    <row r="77" spans="1:12" ht="14.25">
      <c r="A77" s="20" t="s">
        <v>35</v>
      </c>
      <c r="B77" s="54">
        <v>12056</v>
      </c>
      <c r="C77" s="54">
        <v>12433</v>
      </c>
      <c r="D77" s="125">
        <f t="shared" si="2"/>
        <v>377</v>
      </c>
      <c r="E77" s="54">
        <v>742.5</v>
      </c>
      <c r="F77" s="54">
        <v>2.5</v>
      </c>
      <c r="G77" s="191">
        <f t="shared" si="3"/>
        <v>0.9966329966329966</v>
      </c>
      <c r="H77" s="57">
        <v>0</v>
      </c>
      <c r="I77" s="54">
        <v>204.864</v>
      </c>
      <c r="J77" s="54">
        <v>3.126</v>
      </c>
      <c r="K77" s="55">
        <v>0</v>
      </c>
      <c r="L77" s="15" t="s">
        <v>45</v>
      </c>
    </row>
    <row r="78" spans="1:14" ht="14.25">
      <c r="A78" s="20" t="s">
        <v>36</v>
      </c>
      <c r="B78" s="54">
        <v>10037</v>
      </c>
      <c r="C78" s="54">
        <v>10342</v>
      </c>
      <c r="D78" s="125">
        <f t="shared" si="2"/>
        <v>305</v>
      </c>
      <c r="E78" s="54">
        <v>737.75</v>
      </c>
      <c r="F78" s="54">
        <v>7.25</v>
      </c>
      <c r="G78" s="191">
        <f t="shared" si="3"/>
        <v>0.9901728227719417</v>
      </c>
      <c r="H78" s="57">
        <v>0</v>
      </c>
      <c r="I78" s="54">
        <v>187.3</v>
      </c>
      <c r="J78" s="54">
        <v>1.639</v>
      </c>
      <c r="K78" s="55">
        <v>0</v>
      </c>
      <c r="L78" s="15" t="s">
        <v>45</v>
      </c>
      <c r="N78" s="102"/>
    </row>
    <row r="79" spans="1:14" ht="15" thickBot="1">
      <c r="A79" s="20" t="s">
        <v>40</v>
      </c>
      <c r="B79" s="54">
        <v>2369</v>
      </c>
      <c r="C79" s="54">
        <v>2735</v>
      </c>
      <c r="D79" s="125">
        <f t="shared" si="2"/>
        <v>366</v>
      </c>
      <c r="E79" s="54">
        <v>743.5</v>
      </c>
      <c r="F79" s="54">
        <v>1.5</v>
      </c>
      <c r="G79" s="191">
        <f t="shared" si="3"/>
        <v>0.9979825151311366</v>
      </c>
      <c r="H79" s="57">
        <v>0</v>
      </c>
      <c r="I79" s="54">
        <v>160.7</v>
      </c>
      <c r="J79" s="54">
        <v>2.019</v>
      </c>
      <c r="K79" s="55">
        <v>0</v>
      </c>
      <c r="L79" s="15" t="s">
        <v>45</v>
      </c>
      <c r="N79" s="102"/>
    </row>
    <row r="80" spans="1:12" ht="15" thickBot="1">
      <c r="A80" s="14" t="s">
        <v>7</v>
      </c>
      <c r="B80" s="14"/>
      <c r="C80" s="14"/>
      <c r="D80" s="89">
        <f>SUM(D7:D79)</f>
        <v>240079</v>
      </c>
      <c r="E80" s="90">
        <f>SUM(E7:E79)</f>
        <v>51126.590000000004</v>
      </c>
      <c r="F80" s="90">
        <f>SUM(F7:F79)</f>
        <v>3258.41</v>
      </c>
      <c r="G80" s="91">
        <f>AVERAGE(G4:G79)</f>
        <v>0.9393751476614889</v>
      </c>
      <c r="H80" s="97">
        <f>SUM(H3:H79)</f>
        <v>6</v>
      </c>
      <c r="I80" s="175">
        <f>SUM(I3:I78)</f>
        <v>49017.435000000005</v>
      </c>
      <c r="J80" s="93">
        <f>AVERAGE(J7:J79)</f>
        <v>5.978121212121211</v>
      </c>
      <c r="K80" s="96">
        <f>SUM(K7:K79)</f>
        <v>29</v>
      </c>
      <c r="L80" s="9"/>
    </row>
    <row r="81" spans="1:12" ht="15" thickBot="1">
      <c r="A81" s="13"/>
      <c r="B81" s="12"/>
      <c r="C81" s="12"/>
      <c r="D81" s="10"/>
      <c r="E81" s="63"/>
      <c r="F81" s="63"/>
      <c r="G81" s="11"/>
      <c r="H81" s="10"/>
      <c r="I81" s="56"/>
      <c r="J81" s="9"/>
      <c r="K81" s="9"/>
      <c r="L81" s="9"/>
    </row>
    <row r="82" spans="1:12" ht="13.5" thickBot="1">
      <c r="A82" s="3" t="s">
        <v>6</v>
      </c>
      <c r="B82" s="1" t="s">
        <v>5</v>
      </c>
      <c r="C82" s="1"/>
      <c r="D82" s="1"/>
      <c r="E82" s="65"/>
      <c r="F82" s="58">
        <v>710.09</v>
      </c>
      <c r="G82" s="1"/>
      <c r="H82" s="1"/>
      <c r="I82" s="6" t="s">
        <v>4</v>
      </c>
      <c r="J82" s="6"/>
      <c r="K82" s="8"/>
      <c r="L82" s="8" t="s">
        <v>41</v>
      </c>
    </row>
    <row r="83" spans="1:12" ht="13.5" thickBot="1">
      <c r="A83" s="3"/>
      <c r="B83" s="1" t="s">
        <v>57</v>
      </c>
      <c r="C83" s="1"/>
      <c r="D83" s="1"/>
      <c r="E83" s="65"/>
      <c r="F83" s="172">
        <f>AVERAGE(D13:D32)</f>
        <v>5612.5</v>
      </c>
      <c r="G83" s="1"/>
      <c r="H83" s="1"/>
      <c r="I83" s="6"/>
      <c r="J83" s="6"/>
      <c r="K83" s="8"/>
      <c r="L83" s="8"/>
    </row>
    <row r="84" spans="1:12" ht="13.5" thickBot="1">
      <c r="A84" s="3"/>
      <c r="B84" s="1" t="s">
        <v>3</v>
      </c>
      <c r="C84" s="1"/>
      <c r="D84" s="1"/>
      <c r="E84" s="65"/>
      <c r="F84" s="7">
        <f>AVERAGE(D33:D35)</f>
        <v>1785</v>
      </c>
      <c r="G84" s="1"/>
      <c r="H84" s="1"/>
      <c r="I84" s="6" t="s">
        <v>2</v>
      </c>
      <c r="J84" s="6"/>
      <c r="K84" s="5"/>
      <c r="L84" s="101">
        <v>43074</v>
      </c>
    </row>
    <row r="85" spans="1:12" ht="13.5" thickBot="1">
      <c r="A85" s="3"/>
      <c r="B85" s="1" t="s">
        <v>1</v>
      </c>
      <c r="C85" s="1"/>
      <c r="D85" s="1"/>
      <c r="E85" s="65"/>
      <c r="F85" s="64">
        <f>AVERAGE(D36:D60)</f>
        <v>2908.2</v>
      </c>
      <c r="G85" s="49"/>
      <c r="H85" s="1"/>
      <c r="I85" s="1"/>
      <c r="J85" s="1"/>
      <c r="K85" s="1"/>
      <c r="L85" s="1"/>
    </row>
    <row r="86" spans="1:12" ht="13.5" thickBot="1">
      <c r="A86" s="2"/>
      <c r="B86" s="1" t="s">
        <v>0</v>
      </c>
      <c r="C86" s="1"/>
      <c r="D86" s="1"/>
      <c r="E86" s="65"/>
      <c r="F86" s="50">
        <f>AVERAGE(D61:D66)</f>
        <v>5548.333333333333</v>
      </c>
      <c r="G86" s="1"/>
      <c r="H86" s="1"/>
      <c r="I86" s="1"/>
      <c r="J86" s="1"/>
      <c r="K86" s="1"/>
      <c r="L86" s="1"/>
    </row>
    <row r="87" spans="2:6" ht="13.5" thickBot="1">
      <c r="B87" s="1" t="s">
        <v>58</v>
      </c>
      <c r="F87" s="171">
        <f>AVERAGE(D67:D74)</f>
        <v>676</v>
      </c>
    </row>
    <row r="88" spans="2:6" ht="13.5" thickBot="1">
      <c r="B88" s="173" t="s">
        <v>60</v>
      </c>
      <c r="F88" s="174">
        <f>D80/H80</f>
        <v>40013.166666666664</v>
      </c>
    </row>
  </sheetData>
  <sheetProtection/>
  <mergeCells count="2">
    <mergeCell ref="A1:L1"/>
    <mergeCell ref="K2:L2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zoomScale="90" zoomScaleNormal="90" zoomScalePageLayoutView="0" workbookViewId="0" topLeftCell="A31">
      <selection activeCell="M4" sqref="M4:N84"/>
    </sheetView>
  </sheetViews>
  <sheetFormatPr defaultColWidth="9.140625" defaultRowHeight="12.75"/>
  <cols>
    <col min="7" max="7" width="9.8515625" style="196" bestFit="1" customWidth="1"/>
    <col min="12" max="12" width="35.7109375" style="0" bestFit="1" customWidth="1"/>
    <col min="13" max="13" width="39.140625" style="0" bestFit="1" customWidth="1"/>
    <col min="14" max="14" width="76.7109375" style="0" bestFit="1" customWidth="1"/>
  </cols>
  <sheetData>
    <row r="1" spans="1:12" ht="18" thickBot="1">
      <c r="A1" s="206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4.25" thickBot="1">
      <c r="A2" s="47" t="s">
        <v>26</v>
      </c>
      <c r="B2" s="47"/>
      <c r="C2" s="47"/>
      <c r="D2" s="47"/>
      <c r="E2" s="67"/>
      <c r="F2" s="61"/>
      <c r="G2" s="186"/>
      <c r="H2" s="45"/>
      <c r="I2" s="46"/>
      <c r="J2" s="45" t="s">
        <v>25</v>
      </c>
      <c r="K2" s="209">
        <v>43025</v>
      </c>
      <c r="L2" s="210"/>
    </row>
    <row r="3" spans="1:12" ht="12.75">
      <c r="A3" s="44" t="s">
        <v>24</v>
      </c>
      <c r="B3" s="43" t="s">
        <v>23</v>
      </c>
      <c r="C3" s="42"/>
      <c r="D3" s="41"/>
      <c r="E3" s="66" t="s">
        <v>31</v>
      </c>
      <c r="F3" s="60"/>
      <c r="G3" s="187"/>
      <c r="H3" s="39"/>
      <c r="I3" s="38" t="s">
        <v>22</v>
      </c>
      <c r="J3" s="37"/>
      <c r="K3" s="36" t="s">
        <v>21</v>
      </c>
      <c r="L3" s="35"/>
    </row>
    <row r="4" spans="1:12" ht="25.5" thickBot="1">
      <c r="A4" s="34" t="s">
        <v>20</v>
      </c>
      <c r="B4" s="33" t="s">
        <v>19</v>
      </c>
      <c r="C4" s="32" t="s">
        <v>18</v>
      </c>
      <c r="D4" s="31" t="s">
        <v>17</v>
      </c>
      <c r="E4" s="30" t="s">
        <v>16</v>
      </c>
      <c r="F4" s="29" t="s">
        <v>15</v>
      </c>
      <c r="G4" s="188" t="s">
        <v>14</v>
      </c>
      <c r="H4" s="27" t="s">
        <v>13</v>
      </c>
      <c r="I4" s="26" t="s">
        <v>12</v>
      </c>
      <c r="J4" s="25" t="s">
        <v>11</v>
      </c>
      <c r="K4" s="24" t="s">
        <v>10</v>
      </c>
      <c r="L4" s="23" t="s">
        <v>9</v>
      </c>
    </row>
    <row r="5" spans="1:12" ht="12.75">
      <c r="A5" s="154"/>
      <c r="B5" s="126"/>
      <c r="C5" s="126"/>
      <c r="D5" s="126"/>
      <c r="E5" s="155"/>
      <c r="F5" s="127"/>
      <c r="G5" s="189"/>
      <c r="H5" s="156"/>
      <c r="I5" s="157"/>
      <c r="J5" s="157"/>
      <c r="K5" s="158"/>
      <c r="L5" s="158"/>
    </row>
    <row r="6" spans="1:12" s="84" customFormat="1" ht="12.75">
      <c r="A6" s="75"/>
      <c r="B6" s="104"/>
      <c r="C6" s="104"/>
      <c r="D6" s="104"/>
      <c r="E6" s="105"/>
      <c r="F6" s="106"/>
      <c r="G6" s="190"/>
      <c r="H6" s="107"/>
      <c r="I6" s="108"/>
      <c r="J6" s="108"/>
      <c r="K6" s="104"/>
      <c r="L6" s="104"/>
    </row>
    <row r="7" spans="1:12" ht="15" customHeight="1">
      <c r="A7" s="20">
        <v>1318</v>
      </c>
      <c r="B7" s="54">
        <v>80698</v>
      </c>
      <c r="C7" s="54">
        <v>80707</v>
      </c>
      <c r="D7" s="125">
        <f>C7-B7</f>
        <v>9</v>
      </c>
      <c r="E7" s="54">
        <v>767.5</v>
      </c>
      <c r="F7" s="54">
        <v>0.5</v>
      </c>
      <c r="G7" s="191">
        <f>(E7-F7)/E7</f>
        <v>0.9993485342019544</v>
      </c>
      <c r="H7" s="16">
        <v>0</v>
      </c>
      <c r="I7" s="59">
        <v>0</v>
      </c>
      <c r="J7" s="125">
        <f>IF(I7=0,0,(D7/I7))</f>
        <v>0</v>
      </c>
      <c r="K7" s="16">
        <v>0</v>
      </c>
      <c r="L7" s="16" t="s">
        <v>55</v>
      </c>
    </row>
    <row r="8" spans="1:12" ht="14.25">
      <c r="A8" s="20" t="s">
        <v>27</v>
      </c>
      <c r="B8" s="54">
        <v>189406</v>
      </c>
      <c r="C8" s="54">
        <v>193631</v>
      </c>
      <c r="D8" s="123">
        <f aca="true" t="shared" si="0" ref="D8:D78">C8-B8</f>
        <v>4225</v>
      </c>
      <c r="E8" s="54">
        <v>762.5</v>
      </c>
      <c r="F8" s="54">
        <v>5.5</v>
      </c>
      <c r="G8" s="192">
        <f>(E8-F8)/E8</f>
        <v>0.9927868852459016</v>
      </c>
      <c r="H8" s="71">
        <v>0</v>
      </c>
      <c r="I8" s="54">
        <v>418.5</v>
      </c>
      <c r="J8" s="87">
        <f>IF(I8=0,0,(D8/I8))</f>
        <v>10.09557945041816</v>
      </c>
      <c r="K8" s="55">
        <v>0</v>
      </c>
      <c r="L8" s="48" t="s">
        <v>38</v>
      </c>
    </row>
    <row r="9" spans="1:12" ht="14.25">
      <c r="A9" s="20" t="s">
        <v>28</v>
      </c>
      <c r="B9" s="54">
        <v>119632</v>
      </c>
      <c r="C9" s="54">
        <v>120970</v>
      </c>
      <c r="D9" s="123">
        <f t="shared" si="0"/>
        <v>1338</v>
      </c>
      <c r="E9" s="54">
        <v>762.25</v>
      </c>
      <c r="F9" s="54">
        <v>5.75</v>
      </c>
      <c r="G9" s="192">
        <f>(E9-F9)/E9</f>
        <v>0.9924565431288948</v>
      </c>
      <c r="H9" s="71">
        <v>0</v>
      </c>
      <c r="I9" s="54">
        <v>126.9</v>
      </c>
      <c r="J9" s="87">
        <f>IF(I9=0,0,(D9/I9))</f>
        <v>10.543735224586287</v>
      </c>
      <c r="K9" s="55">
        <v>0</v>
      </c>
      <c r="L9" s="48" t="s">
        <v>33</v>
      </c>
    </row>
    <row r="10" spans="1:12" ht="14.25">
      <c r="A10" s="20" t="s">
        <v>39</v>
      </c>
      <c r="B10" s="54">
        <v>383079</v>
      </c>
      <c r="C10" s="54">
        <v>383274</v>
      </c>
      <c r="D10" s="123">
        <f t="shared" si="0"/>
        <v>195</v>
      </c>
      <c r="E10" s="54">
        <v>384</v>
      </c>
      <c r="F10" s="54">
        <v>384</v>
      </c>
      <c r="G10" s="192">
        <v>0.5</v>
      </c>
      <c r="H10" s="71">
        <v>0</v>
      </c>
      <c r="I10" s="54">
        <v>22.2</v>
      </c>
      <c r="J10" s="87">
        <f aca="true" t="shared" si="1" ref="J10:J79">IF(I10=0,0,(D10/I10))</f>
        <v>8.783783783783784</v>
      </c>
      <c r="K10" s="55">
        <v>0</v>
      </c>
      <c r="L10" s="48" t="s">
        <v>32</v>
      </c>
    </row>
    <row r="11" spans="1:12" ht="14.25">
      <c r="A11" s="20" t="s">
        <v>53</v>
      </c>
      <c r="B11">
        <v>109427</v>
      </c>
      <c r="C11" s="54">
        <v>110656</v>
      </c>
      <c r="D11" s="123">
        <f t="shared" si="0"/>
        <v>1229</v>
      </c>
      <c r="E11" s="54">
        <v>764</v>
      </c>
      <c r="F11" s="54">
        <v>4</v>
      </c>
      <c r="G11" s="192">
        <f aca="true" t="shared" si="2" ref="G11:G36">(E11-F11)/E11</f>
        <v>0.9947643979057592</v>
      </c>
      <c r="H11" s="74">
        <v>0</v>
      </c>
      <c r="I11" s="54">
        <v>69</v>
      </c>
      <c r="J11" s="87">
        <f t="shared" si="1"/>
        <v>17.81159420289855</v>
      </c>
      <c r="K11" s="71">
        <v>0</v>
      </c>
      <c r="L11" s="48" t="s">
        <v>52</v>
      </c>
    </row>
    <row r="12" spans="1:12" ht="14.25">
      <c r="A12" s="20">
        <v>101</v>
      </c>
      <c r="B12" s="54">
        <v>12718</v>
      </c>
      <c r="C12" s="54">
        <v>15199</v>
      </c>
      <c r="D12" s="123">
        <f t="shared" si="0"/>
        <v>2481</v>
      </c>
      <c r="E12" s="54">
        <v>761.75</v>
      </c>
      <c r="F12">
        <v>6.25</v>
      </c>
      <c r="G12" s="192">
        <f t="shared" si="2"/>
        <v>0.9917952084017067</v>
      </c>
      <c r="H12" s="74">
        <v>1</v>
      </c>
      <c r="I12" s="54">
        <v>295.6</v>
      </c>
      <c r="J12" s="87">
        <f t="shared" si="1"/>
        <v>8.393098782138024</v>
      </c>
      <c r="K12" s="71">
        <v>2</v>
      </c>
      <c r="L12" s="48" t="s">
        <v>61</v>
      </c>
    </row>
    <row r="13" spans="1:12" ht="14.25">
      <c r="A13" s="20">
        <v>102</v>
      </c>
      <c r="B13" s="54">
        <v>13340</v>
      </c>
      <c r="C13" s="54">
        <v>16322</v>
      </c>
      <c r="D13" s="123">
        <f t="shared" si="0"/>
        <v>2982</v>
      </c>
      <c r="E13" s="54">
        <v>765.5</v>
      </c>
      <c r="F13" s="54">
        <v>2.5</v>
      </c>
      <c r="G13" s="192">
        <f t="shared" si="2"/>
        <v>0.9967341606792945</v>
      </c>
      <c r="H13" s="74">
        <v>0</v>
      </c>
      <c r="I13" s="54">
        <v>323.7</v>
      </c>
      <c r="J13" s="87">
        <f t="shared" si="1"/>
        <v>9.212233549582947</v>
      </c>
      <c r="K13" s="71">
        <v>0</v>
      </c>
      <c r="L13" s="48" t="s">
        <v>61</v>
      </c>
    </row>
    <row r="14" spans="1:12" ht="14.25">
      <c r="A14" s="20">
        <v>201</v>
      </c>
      <c r="B14" s="54">
        <v>34283</v>
      </c>
      <c r="C14" s="54">
        <v>41087</v>
      </c>
      <c r="D14" s="123">
        <f t="shared" si="0"/>
        <v>6804</v>
      </c>
      <c r="E14" s="54">
        <v>753</v>
      </c>
      <c r="F14" s="54">
        <v>15</v>
      </c>
      <c r="G14" s="192">
        <f t="shared" si="2"/>
        <v>0.9800796812749004</v>
      </c>
      <c r="H14" s="74">
        <v>0</v>
      </c>
      <c r="I14" s="54">
        <v>1147.5</v>
      </c>
      <c r="J14" s="87">
        <f t="shared" si="1"/>
        <v>5.929411764705883</v>
      </c>
      <c r="K14" s="71">
        <v>2</v>
      </c>
      <c r="L14" s="48" t="s">
        <v>51</v>
      </c>
    </row>
    <row r="15" spans="1:12" ht="14.25">
      <c r="A15" s="20">
        <v>202</v>
      </c>
      <c r="B15">
        <v>33384</v>
      </c>
      <c r="C15" s="54">
        <v>40130</v>
      </c>
      <c r="D15" s="123">
        <f t="shared" si="0"/>
        <v>6746</v>
      </c>
      <c r="E15" s="54">
        <v>763</v>
      </c>
      <c r="F15">
        <v>5</v>
      </c>
      <c r="G15" s="192">
        <f t="shared" si="2"/>
        <v>0.9934469200524246</v>
      </c>
      <c r="H15" s="74">
        <v>0</v>
      </c>
      <c r="I15" s="54">
        <v>1179.2</v>
      </c>
      <c r="J15" s="87">
        <f t="shared" si="1"/>
        <v>5.720827679782904</v>
      </c>
      <c r="K15" s="71">
        <v>0</v>
      </c>
      <c r="L15" s="48" t="s">
        <v>51</v>
      </c>
    </row>
    <row r="16" spans="1:12" ht="14.25">
      <c r="A16" s="20">
        <v>203</v>
      </c>
      <c r="B16" s="54">
        <v>25263</v>
      </c>
      <c r="C16" s="54">
        <v>29927</v>
      </c>
      <c r="D16" s="123">
        <f t="shared" si="0"/>
        <v>4664</v>
      </c>
      <c r="E16">
        <v>749.92</v>
      </c>
      <c r="F16" s="54">
        <v>18.08</v>
      </c>
      <c r="G16" s="192">
        <f t="shared" si="2"/>
        <v>0.9758907616812459</v>
      </c>
      <c r="H16" s="74">
        <v>0</v>
      </c>
      <c r="I16" s="54">
        <v>843.1</v>
      </c>
      <c r="J16" s="87">
        <f t="shared" si="1"/>
        <v>5.531965365911517</v>
      </c>
      <c r="K16" s="71">
        <v>2</v>
      </c>
      <c r="L16" s="48" t="s">
        <v>51</v>
      </c>
    </row>
    <row r="17" spans="1:12" ht="14.25">
      <c r="A17" s="20">
        <v>204</v>
      </c>
      <c r="B17" s="54">
        <v>33830</v>
      </c>
      <c r="C17" s="54">
        <v>38239</v>
      </c>
      <c r="D17" s="123">
        <f t="shared" si="0"/>
        <v>4409</v>
      </c>
      <c r="E17" s="54">
        <v>751.08</v>
      </c>
      <c r="F17">
        <v>16.92</v>
      </c>
      <c r="G17" s="192">
        <f t="shared" si="2"/>
        <v>0.9774724396868509</v>
      </c>
      <c r="H17" s="74">
        <v>0</v>
      </c>
      <c r="I17" s="54">
        <v>748</v>
      </c>
      <c r="J17" s="87">
        <f t="shared" si="1"/>
        <v>5.894385026737968</v>
      </c>
      <c r="K17" s="71">
        <v>0</v>
      </c>
      <c r="L17" s="48" t="s">
        <v>51</v>
      </c>
    </row>
    <row r="18" spans="1:12" ht="14.25">
      <c r="A18" s="20">
        <v>205</v>
      </c>
      <c r="B18" s="54">
        <v>33100</v>
      </c>
      <c r="C18" s="54">
        <v>40083</v>
      </c>
      <c r="D18" s="123">
        <f t="shared" si="0"/>
        <v>6983</v>
      </c>
      <c r="E18" s="54">
        <v>757.08</v>
      </c>
      <c r="F18" s="54">
        <v>10.92</v>
      </c>
      <c r="G18" s="192">
        <f t="shared" si="2"/>
        <v>0.9855761610397845</v>
      </c>
      <c r="H18" s="74">
        <v>0</v>
      </c>
      <c r="I18" s="54">
        <v>1163.9</v>
      </c>
      <c r="J18" s="87">
        <f t="shared" si="1"/>
        <v>5.999656327863218</v>
      </c>
      <c r="K18" s="71">
        <v>2</v>
      </c>
      <c r="L18" s="48" t="s">
        <v>51</v>
      </c>
    </row>
    <row r="19" spans="1:14" ht="14.25">
      <c r="A19" s="20">
        <v>206</v>
      </c>
      <c r="B19" s="54">
        <v>34487</v>
      </c>
      <c r="C19" s="54">
        <v>40200</v>
      </c>
      <c r="D19" s="123">
        <f t="shared" si="0"/>
        <v>5713</v>
      </c>
      <c r="E19" s="54">
        <v>759.25</v>
      </c>
      <c r="F19" s="54">
        <v>8.75</v>
      </c>
      <c r="G19" s="192">
        <f t="shared" si="2"/>
        <v>0.9884754692130392</v>
      </c>
      <c r="H19" s="74">
        <v>0</v>
      </c>
      <c r="I19" s="54">
        <v>948</v>
      </c>
      <c r="J19" s="87">
        <f t="shared" si="1"/>
        <v>6.026371308016878</v>
      </c>
      <c r="K19" s="71">
        <v>0</v>
      </c>
      <c r="L19" s="48" t="s">
        <v>51</v>
      </c>
      <c r="N19" s="102"/>
    </row>
    <row r="20" spans="1:12" ht="14.25">
      <c r="A20" s="20">
        <v>207</v>
      </c>
      <c r="B20" s="54">
        <v>36544</v>
      </c>
      <c r="C20" s="54">
        <v>43552</v>
      </c>
      <c r="D20" s="123">
        <f t="shared" si="0"/>
        <v>7008</v>
      </c>
      <c r="E20" s="54">
        <v>745.5</v>
      </c>
      <c r="F20" s="54">
        <v>22.5</v>
      </c>
      <c r="G20" s="192">
        <f t="shared" si="2"/>
        <v>0.9698189134808853</v>
      </c>
      <c r="H20" s="74">
        <v>0</v>
      </c>
      <c r="I20" s="54">
        <v>1160.6</v>
      </c>
      <c r="J20" s="87">
        <f t="shared" si="1"/>
        <v>6.038256074444253</v>
      </c>
      <c r="K20" s="71">
        <v>2</v>
      </c>
      <c r="L20" s="48" t="s">
        <v>51</v>
      </c>
    </row>
    <row r="21" spans="1:12" ht="14.25">
      <c r="A21" s="20">
        <v>208</v>
      </c>
      <c r="B21" s="54">
        <v>34445</v>
      </c>
      <c r="C21" s="54">
        <v>41757</v>
      </c>
      <c r="D21" s="123">
        <f t="shared" si="0"/>
        <v>7312</v>
      </c>
      <c r="E21">
        <v>755.5</v>
      </c>
      <c r="F21" s="54">
        <v>12.5</v>
      </c>
      <c r="G21" s="192">
        <f t="shared" si="2"/>
        <v>0.9834546657842489</v>
      </c>
      <c r="H21" s="74">
        <v>0</v>
      </c>
      <c r="I21" s="54">
        <v>1200.1</v>
      </c>
      <c r="J21" s="87">
        <f t="shared" si="1"/>
        <v>6.092825597866845</v>
      </c>
      <c r="K21" s="71">
        <v>0</v>
      </c>
      <c r="L21" s="48" t="s">
        <v>51</v>
      </c>
    </row>
    <row r="22" spans="1:12" ht="14.25">
      <c r="A22" s="20">
        <v>209</v>
      </c>
      <c r="B22" s="54">
        <v>35935</v>
      </c>
      <c r="C22" s="54">
        <v>41241</v>
      </c>
      <c r="D22" s="123">
        <f t="shared" si="0"/>
        <v>5306</v>
      </c>
      <c r="E22" s="54">
        <v>746.42</v>
      </c>
      <c r="F22" s="54">
        <v>21.58</v>
      </c>
      <c r="G22" s="192">
        <f t="shared" si="2"/>
        <v>0.9710886632190991</v>
      </c>
      <c r="H22" s="74">
        <v>1</v>
      </c>
      <c r="I22" s="54">
        <v>966</v>
      </c>
      <c r="J22" s="87">
        <f t="shared" si="1"/>
        <v>5.492753623188406</v>
      </c>
      <c r="K22" s="71">
        <v>2</v>
      </c>
      <c r="L22" s="48" t="s">
        <v>51</v>
      </c>
    </row>
    <row r="23" spans="1:12" ht="14.25">
      <c r="A23" s="20">
        <v>210</v>
      </c>
      <c r="B23" s="54">
        <v>31759</v>
      </c>
      <c r="C23" s="54">
        <v>39704</v>
      </c>
      <c r="D23" s="123">
        <f t="shared" si="0"/>
        <v>7945</v>
      </c>
      <c r="E23" s="54">
        <v>762.5</v>
      </c>
      <c r="F23" s="54">
        <v>5.5</v>
      </c>
      <c r="G23" s="192">
        <f t="shared" si="2"/>
        <v>0.9927868852459016</v>
      </c>
      <c r="H23" s="74">
        <v>1</v>
      </c>
      <c r="I23" s="54">
        <v>1357.9</v>
      </c>
      <c r="J23" s="87">
        <f t="shared" si="1"/>
        <v>5.850946314161573</v>
      </c>
      <c r="K23" s="71">
        <v>2</v>
      </c>
      <c r="L23" s="48" t="s">
        <v>51</v>
      </c>
    </row>
    <row r="24" spans="1:12" ht="14.25">
      <c r="A24" s="20">
        <v>211</v>
      </c>
      <c r="B24" s="54">
        <v>23021</v>
      </c>
      <c r="C24" s="54">
        <v>23040</v>
      </c>
      <c r="D24" s="123">
        <f t="shared" si="0"/>
        <v>19</v>
      </c>
      <c r="E24" s="54">
        <v>764.5</v>
      </c>
      <c r="F24" s="54">
        <v>3.5</v>
      </c>
      <c r="G24" s="192">
        <f t="shared" si="2"/>
        <v>0.9954218443427076</v>
      </c>
      <c r="H24" s="74">
        <v>0</v>
      </c>
      <c r="I24" s="54">
        <v>26</v>
      </c>
      <c r="J24" s="87">
        <f t="shared" si="1"/>
        <v>0.7307692307692307</v>
      </c>
      <c r="K24" s="71">
        <v>0</v>
      </c>
      <c r="L24" s="48" t="s">
        <v>51</v>
      </c>
    </row>
    <row r="25" spans="1:12" ht="14.25">
      <c r="A25" s="20">
        <v>212</v>
      </c>
      <c r="B25" s="54">
        <v>27667</v>
      </c>
      <c r="C25" s="54">
        <v>31222</v>
      </c>
      <c r="D25" s="123">
        <f t="shared" si="0"/>
        <v>3555</v>
      </c>
      <c r="E25" s="54">
        <v>763.75</v>
      </c>
      <c r="F25" s="54">
        <v>4.25</v>
      </c>
      <c r="G25" s="192">
        <f t="shared" si="2"/>
        <v>0.9944353518821604</v>
      </c>
      <c r="H25" s="74">
        <v>0</v>
      </c>
      <c r="I25" s="54">
        <v>621.1</v>
      </c>
      <c r="J25" s="87">
        <f t="shared" si="1"/>
        <v>5.7237159877636445</v>
      </c>
      <c r="K25" s="71">
        <v>1</v>
      </c>
      <c r="L25" s="48" t="s">
        <v>51</v>
      </c>
    </row>
    <row r="26" spans="1:12" ht="14.25">
      <c r="A26" s="20">
        <v>213</v>
      </c>
      <c r="B26" s="54">
        <v>26012</v>
      </c>
      <c r="C26" s="54">
        <v>29999</v>
      </c>
      <c r="D26" s="123">
        <f t="shared" si="0"/>
        <v>3987</v>
      </c>
      <c r="E26" s="54">
        <v>763</v>
      </c>
      <c r="F26" s="54">
        <v>5</v>
      </c>
      <c r="G26" s="192">
        <f t="shared" si="2"/>
        <v>0.9934469200524246</v>
      </c>
      <c r="H26" s="74">
        <v>0</v>
      </c>
      <c r="I26" s="54">
        <v>775.8</v>
      </c>
      <c r="J26" s="87">
        <f t="shared" si="1"/>
        <v>5.139211136890951</v>
      </c>
      <c r="K26" s="71">
        <v>0</v>
      </c>
      <c r="L26" s="48" t="s">
        <v>51</v>
      </c>
    </row>
    <row r="27" spans="1:12" ht="14.25">
      <c r="A27" s="20">
        <v>214</v>
      </c>
      <c r="B27">
        <v>34026</v>
      </c>
      <c r="C27" s="54">
        <v>40275</v>
      </c>
      <c r="D27" s="123">
        <f t="shared" si="0"/>
        <v>6249</v>
      </c>
      <c r="E27" s="54">
        <v>757.5</v>
      </c>
      <c r="F27" s="54">
        <v>10.5</v>
      </c>
      <c r="G27" s="192">
        <f t="shared" si="2"/>
        <v>0.9861386138613861</v>
      </c>
      <c r="H27" s="74">
        <v>0</v>
      </c>
      <c r="I27" s="54">
        <v>1067.2</v>
      </c>
      <c r="J27" s="87">
        <f t="shared" si="1"/>
        <v>5.855509745127436</v>
      </c>
      <c r="K27" s="71">
        <v>2</v>
      </c>
      <c r="L27" s="48" t="s">
        <v>51</v>
      </c>
    </row>
    <row r="28" spans="1:12" ht="14.25">
      <c r="A28" s="20">
        <v>215</v>
      </c>
      <c r="B28" s="54">
        <v>35707</v>
      </c>
      <c r="C28" s="54">
        <v>43400</v>
      </c>
      <c r="D28" s="123">
        <f t="shared" si="0"/>
        <v>7693</v>
      </c>
      <c r="E28" s="54">
        <v>758.5</v>
      </c>
      <c r="F28" s="54">
        <v>9.5</v>
      </c>
      <c r="G28" s="192">
        <f t="shared" si="2"/>
        <v>0.987475280158207</v>
      </c>
      <c r="H28" s="74">
        <v>0</v>
      </c>
      <c r="I28" s="54">
        <v>1454.5</v>
      </c>
      <c r="J28" s="87">
        <f t="shared" si="1"/>
        <v>5.289102784462014</v>
      </c>
      <c r="K28" s="71">
        <v>0</v>
      </c>
      <c r="L28" s="48" t="s">
        <v>51</v>
      </c>
    </row>
    <row r="29" spans="1:12" ht="14.25">
      <c r="A29" s="20">
        <v>216</v>
      </c>
      <c r="B29" s="54">
        <v>32134</v>
      </c>
      <c r="C29" s="54">
        <v>39246</v>
      </c>
      <c r="D29" s="123">
        <f t="shared" si="0"/>
        <v>7112</v>
      </c>
      <c r="E29" s="54">
        <v>749.5</v>
      </c>
      <c r="F29" s="54">
        <v>18.5</v>
      </c>
      <c r="G29" s="192">
        <f t="shared" si="2"/>
        <v>0.9753168779186124</v>
      </c>
      <c r="H29" s="74">
        <v>0</v>
      </c>
      <c r="I29" s="54">
        <v>1276.9</v>
      </c>
      <c r="J29" s="87">
        <f t="shared" si="1"/>
        <v>5.5697392121544365</v>
      </c>
      <c r="K29" s="71">
        <v>1</v>
      </c>
      <c r="L29" s="48" t="s">
        <v>51</v>
      </c>
    </row>
    <row r="30" spans="1:12" ht="14.25">
      <c r="A30" s="20">
        <v>217</v>
      </c>
      <c r="B30" s="54">
        <v>19177</v>
      </c>
      <c r="C30" s="54">
        <v>26622</v>
      </c>
      <c r="D30" s="123">
        <f t="shared" si="0"/>
        <v>7445</v>
      </c>
      <c r="E30" s="54">
        <v>759</v>
      </c>
      <c r="F30" s="54">
        <v>9</v>
      </c>
      <c r="G30" s="192">
        <f t="shared" si="2"/>
        <v>0.9881422924901185</v>
      </c>
      <c r="H30" s="74">
        <v>0</v>
      </c>
      <c r="I30" s="54">
        <v>1252.3</v>
      </c>
      <c r="J30" s="87">
        <f t="shared" si="1"/>
        <v>5.945061087598819</v>
      </c>
      <c r="K30" s="71">
        <v>0</v>
      </c>
      <c r="L30" s="48" t="s">
        <v>51</v>
      </c>
    </row>
    <row r="31" spans="1:14" ht="14.25">
      <c r="A31" s="20">
        <v>218</v>
      </c>
      <c r="B31" s="54">
        <v>35682</v>
      </c>
      <c r="C31" s="54">
        <v>39906</v>
      </c>
      <c r="D31" s="123">
        <f t="shared" si="0"/>
        <v>4224</v>
      </c>
      <c r="E31" s="54">
        <v>753.25</v>
      </c>
      <c r="F31" s="54">
        <v>14.75</v>
      </c>
      <c r="G31" s="192">
        <f t="shared" si="2"/>
        <v>0.9804181878526386</v>
      </c>
      <c r="H31" s="74">
        <v>0</v>
      </c>
      <c r="I31" s="54">
        <v>742.2</v>
      </c>
      <c r="J31" s="87">
        <f t="shared" si="1"/>
        <v>5.6911883589329015</v>
      </c>
      <c r="K31" s="71">
        <v>2</v>
      </c>
      <c r="L31" s="48" t="s">
        <v>51</v>
      </c>
      <c r="N31" s="102"/>
    </row>
    <row r="32" spans="1:14" ht="14.25">
      <c r="A32" s="20">
        <v>219</v>
      </c>
      <c r="B32" s="54">
        <v>37550</v>
      </c>
      <c r="C32" s="54">
        <v>40499</v>
      </c>
      <c r="D32" s="123">
        <f t="shared" si="0"/>
        <v>2949</v>
      </c>
      <c r="E32" s="54">
        <v>750</v>
      </c>
      <c r="F32" s="54">
        <v>18</v>
      </c>
      <c r="G32" s="192">
        <f t="shared" si="2"/>
        <v>0.976</v>
      </c>
      <c r="H32" s="74">
        <v>0</v>
      </c>
      <c r="I32" s="54">
        <v>501.2</v>
      </c>
      <c r="J32" s="87">
        <f t="shared" si="1"/>
        <v>5.883878691141261</v>
      </c>
      <c r="K32" s="71">
        <v>1</v>
      </c>
      <c r="L32" s="48" t="s">
        <v>51</v>
      </c>
      <c r="N32" s="102"/>
    </row>
    <row r="33" spans="1:12" ht="14.25">
      <c r="A33" s="20">
        <v>220</v>
      </c>
      <c r="B33" s="54">
        <v>36445</v>
      </c>
      <c r="C33" s="54">
        <v>43132</v>
      </c>
      <c r="D33" s="123">
        <f t="shared" si="0"/>
        <v>6687</v>
      </c>
      <c r="E33" s="54">
        <v>762.75</v>
      </c>
      <c r="F33" s="54">
        <v>5.25</v>
      </c>
      <c r="G33" s="192">
        <f t="shared" si="2"/>
        <v>0.9931170108161259</v>
      </c>
      <c r="H33" s="74">
        <v>0</v>
      </c>
      <c r="I33" s="54">
        <v>1226.2</v>
      </c>
      <c r="J33" s="87">
        <f t="shared" si="1"/>
        <v>5.45343337139129</v>
      </c>
      <c r="K33" s="71">
        <v>1</v>
      </c>
      <c r="L33" s="48" t="s">
        <v>51</v>
      </c>
    </row>
    <row r="34" spans="1:14" ht="14.25">
      <c r="A34" s="20">
        <v>441</v>
      </c>
      <c r="B34" s="54">
        <v>141140</v>
      </c>
      <c r="C34" s="54">
        <v>145645</v>
      </c>
      <c r="D34" s="123">
        <f t="shared" si="0"/>
        <v>4505</v>
      </c>
      <c r="E34" s="54">
        <v>759.92</v>
      </c>
      <c r="F34" s="54">
        <v>8.08</v>
      </c>
      <c r="G34" s="192">
        <f t="shared" si="2"/>
        <v>0.9893673018212443</v>
      </c>
      <c r="H34" s="74">
        <v>0</v>
      </c>
      <c r="I34" s="54">
        <v>918.084</v>
      </c>
      <c r="J34" s="87">
        <f t="shared" si="1"/>
        <v>4.906958404677568</v>
      </c>
      <c r="K34" s="55">
        <v>1</v>
      </c>
      <c r="L34" s="48" t="s">
        <v>8</v>
      </c>
      <c r="N34" s="84"/>
    </row>
    <row r="35" spans="1:12" ht="14.25">
      <c r="A35" s="20">
        <v>442</v>
      </c>
      <c r="B35" s="54">
        <v>162920</v>
      </c>
      <c r="C35" s="54">
        <v>641</v>
      </c>
      <c r="D35" s="123">
        <v>2419</v>
      </c>
      <c r="E35" s="54">
        <v>740.5</v>
      </c>
      <c r="F35" s="54">
        <v>27.5</v>
      </c>
      <c r="G35" s="192">
        <f t="shared" si="2"/>
        <v>0.962862930452397</v>
      </c>
      <c r="H35" s="74">
        <v>0</v>
      </c>
      <c r="I35" s="54">
        <v>661.6</v>
      </c>
      <c r="J35" s="87">
        <f t="shared" si="1"/>
        <v>3.6562877871825874</v>
      </c>
      <c r="K35" s="55">
        <v>0</v>
      </c>
      <c r="L35" s="48" t="s">
        <v>8</v>
      </c>
    </row>
    <row r="36" spans="1:12" ht="14.25">
      <c r="A36" s="20">
        <v>445</v>
      </c>
      <c r="B36" s="54">
        <v>24605</v>
      </c>
      <c r="C36" s="54">
        <v>25515</v>
      </c>
      <c r="D36" s="123">
        <f t="shared" si="0"/>
        <v>910</v>
      </c>
      <c r="E36" s="54">
        <v>749.25</v>
      </c>
      <c r="F36" s="54">
        <v>18.75</v>
      </c>
      <c r="G36" s="192">
        <f t="shared" si="2"/>
        <v>0.974974974974975</v>
      </c>
      <c r="H36" s="74">
        <v>1</v>
      </c>
      <c r="I36" s="54">
        <v>309.3</v>
      </c>
      <c r="J36" s="87">
        <f t="shared" si="1"/>
        <v>2.942127384416424</v>
      </c>
      <c r="K36" s="55">
        <v>0</v>
      </c>
      <c r="L36" s="48" t="s">
        <v>8</v>
      </c>
    </row>
    <row r="37" spans="1:14" ht="14.25">
      <c r="A37" s="20">
        <v>501</v>
      </c>
      <c r="B37" s="54">
        <v>80777</v>
      </c>
      <c r="C37" s="54">
        <v>83982</v>
      </c>
      <c r="D37" s="123">
        <f t="shared" si="0"/>
        <v>3205</v>
      </c>
      <c r="E37" s="54">
        <v>767.5</v>
      </c>
      <c r="F37" s="54">
        <v>0.5</v>
      </c>
      <c r="G37" s="192">
        <f>(E37-F37)/E37</f>
        <v>0.9993485342019544</v>
      </c>
      <c r="H37" s="74">
        <v>0</v>
      </c>
      <c r="I37" s="54">
        <v>907.8</v>
      </c>
      <c r="J37" s="87">
        <f t="shared" si="1"/>
        <v>3.5305133289270767</v>
      </c>
      <c r="K37" s="55">
        <v>0</v>
      </c>
      <c r="L37" s="15" t="s">
        <v>8</v>
      </c>
      <c r="M37" s="84"/>
      <c r="N37" s="84"/>
    </row>
    <row r="38" spans="1:14" ht="14.25">
      <c r="A38" s="20">
        <v>502</v>
      </c>
      <c r="B38" s="54">
        <v>2858</v>
      </c>
      <c r="C38" s="54">
        <v>3374</v>
      </c>
      <c r="D38" s="123">
        <f t="shared" si="0"/>
        <v>516</v>
      </c>
      <c r="E38" s="54">
        <v>24</v>
      </c>
      <c r="F38" s="54">
        <v>744</v>
      </c>
      <c r="G38" s="191">
        <v>0.04</v>
      </c>
      <c r="H38" s="74">
        <v>0</v>
      </c>
      <c r="I38" s="54">
        <v>136</v>
      </c>
      <c r="J38" s="87">
        <f t="shared" si="1"/>
        <v>3.7941176470588234</v>
      </c>
      <c r="K38" s="55">
        <v>0</v>
      </c>
      <c r="L38" s="15" t="s">
        <v>8</v>
      </c>
      <c r="M38" s="84"/>
      <c r="N38" s="84"/>
    </row>
    <row r="39" spans="1:14" ht="14.25">
      <c r="A39" s="20">
        <v>503</v>
      </c>
      <c r="B39" s="54">
        <v>34313</v>
      </c>
      <c r="C39" s="54">
        <v>37934</v>
      </c>
      <c r="D39" s="123">
        <f t="shared" si="0"/>
        <v>3621</v>
      </c>
      <c r="E39" s="54">
        <v>733.17</v>
      </c>
      <c r="F39" s="54">
        <v>34.83</v>
      </c>
      <c r="G39" s="192">
        <f aca="true" t="shared" si="3" ref="G39:G79">(E39-F39)/E39</f>
        <v>0.9524939645648348</v>
      </c>
      <c r="H39" s="74">
        <v>2</v>
      </c>
      <c r="I39" s="54">
        <v>1069.8</v>
      </c>
      <c r="J39" s="87">
        <f t="shared" si="1"/>
        <v>3.384744812114414</v>
      </c>
      <c r="K39" s="55">
        <v>2</v>
      </c>
      <c r="L39" s="15" t="s">
        <v>8</v>
      </c>
      <c r="M39" s="84"/>
      <c r="N39" s="84"/>
    </row>
    <row r="40" spans="1:14" ht="14.25">
      <c r="A40" s="20">
        <v>504</v>
      </c>
      <c r="B40">
        <v>15968</v>
      </c>
      <c r="C40" s="54">
        <v>19853</v>
      </c>
      <c r="D40" s="123">
        <f t="shared" si="0"/>
        <v>3885</v>
      </c>
      <c r="E40" s="54">
        <v>734.25</v>
      </c>
      <c r="F40">
        <v>33.75</v>
      </c>
      <c r="G40" s="192">
        <f t="shared" si="3"/>
        <v>0.9540347293156282</v>
      </c>
      <c r="H40" s="74">
        <v>0</v>
      </c>
      <c r="I40" s="54">
        <v>1088.2</v>
      </c>
      <c r="J40" s="87">
        <f t="shared" si="1"/>
        <v>3.5701157875390552</v>
      </c>
      <c r="K40" s="55">
        <v>1</v>
      </c>
      <c r="L40" s="15" t="s">
        <v>8</v>
      </c>
      <c r="M40" s="84"/>
      <c r="N40" s="84"/>
    </row>
    <row r="41" spans="1:14" ht="14.25">
      <c r="A41" s="20">
        <v>505</v>
      </c>
      <c r="B41" s="54">
        <v>130995</v>
      </c>
      <c r="C41" s="54">
        <v>134949</v>
      </c>
      <c r="D41" s="123">
        <f t="shared" si="0"/>
        <v>3954</v>
      </c>
      <c r="E41">
        <v>751.5</v>
      </c>
      <c r="F41" s="54">
        <v>16.5</v>
      </c>
      <c r="G41" s="192">
        <f t="shared" si="3"/>
        <v>0.9780439121756487</v>
      </c>
      <c r="H41" s="170">
        <v>0</v>
      </c>
      <c r="I41" s="54">
        <v>1017.2</v>
      </c>
      <c r="J41" s="87">
        <f t="shared" si="1"/>
        <v>3.887141171844278</v>
      </c>
      <c r="K41" s="55">
        <v>0</v>
      </c>
      <c r="L41" s="15" t="s">
        <v>8</v>
      </c>
      <c r="M41" s="84"/>
      <c r="N41" s="84"/>
    </row>
    <row r="42" spans="1:12" ht="14.25">
      <c r="A42" s="20">
        <v>506</v>
      </c>
      <c r="B42" s="54">
        <v>32697</v>
      </c>
      <c r="C42" s="54">
        <v>36757</v>
      </c>
      <c r="D42" s="123">
        <f t="shared" si="0"/>
        <v>4060</v>
      </c>
      <c r="E42" s="54">
        <v>762.25</v>
      </c>
      <c r="F42" s="54">
        <v>5.75</v>
      </c>
      <c r="G42" s="192">
        <f t="shared" si="3"/>
        <v>0.9924565431288948</v>
      </c>
      <c r="H42" s="170">
        <v>1</v>
      </c>
      <c r="I42" s="54">
        <v>1048.4</v>
      </c>
      <c r="J42" s="87">
        <f t="shared" si="1"/>
        <v>3.872567722243418</v>
      </c>
      <c r="K42" s="55">
        <v>0</v>
      </c>
      <c r="L42" s="15" t="s">
        <v>8</v>
      </c>
    </row>
    <row r="43" spans="1:12" ht="14.25">
      <c r="A43" s="20">
        <v>507</v>
      </c>
      <c r="B43" s="54">
        <v>16662</v>
      </c>
      <c r="C43" s="54">
        <v>416</v>
      </c>
      <c r="D43" s="123">
        <v>4590</v>
      </c>
      <c r="E43" s="54">
        <v>749.4</v>
      </c>
      <c r="F43" s="54">
        <v>18.6</v>
      </c>
      <c r="G43" s="192">
        <f t="shared" si="3"/>
        <v>0.9751801441152922</v>
      </c>
      <c r="H43" s="170">
        <v>1</v>
      </c>
      <c r="I43" s="54">
        <v>1258.1</v>
      </c>
      <c r="J43" s="87">
        <f t="shared" si="1"/>
        <v>3.6483586360384708</v>
      </c>
      <c r="K43" s="55">
        <v>0</v>
      </c>
      <c r="L43" s="15" t="s">
        <v>8</v>
      </c>
    </row>
    <row r="44" spans="1:12" ht="14.25">
      <c r="A44" s="20">
        <v>508</v>
      </c>
      <c r="B44" s="54">
        <v>150870</v>
      </c>
      <c r="C44" s="54">
        <v>154179</v>
      </c>
      <c r="D44" s="123">
        <f t="shared" si="0"/>
        <v>3309</v>
      </c>
      <c r="E44" s="54">
        <v>746.5</v>
      </c>
      <c r="F44" s="54">
        <v>21.5</v>
      </c>
      <c r="G44" s="192">
        <f t="shared" si="3"/>
        <v>0.971198928332217</v>
      </c>
      <c r="H44" s="170">
        <v>1</v>
      </c>
      <c r="I44" s="54">
        <v>887.9</v>
      </c>
      <c r="J44" s="87">
        <f t="shared" si="1"/>
        <v>3.726771032773961</v>
      </c>
      <c r="K44" s="55">
        <v>0</v>
      </c>
      <c r="L44" s="15" t="s">
        <v>8</v>
      </c>
    </row>
    <row r="45" spans="1:12" ht="14.25">
      <c r="A45" s="20">
        <v>509</v>
      </c>
      <c r="B45" s="54">
        <v>262974</v>
      </c>
      <c r="C45" s="54">
        <v>2242</v>
      </c>
      <c r="D45" s="123">
        <v>3267</v>
      </c>
      <c r="E45" s="54">
        <v>743.75</v>
      </c>
      <c r="F45">
        <v>24.25</v>
      </c>
      <c r="G45" s="191">
        <f>(E45-F45)/E45</f>
        <v>0.9673949579831933</v>
      </c>
      <c r="H45" s="170">
        <v>0</v>
      </c>
      <c r="I45" s="54">
        <v>995.2</v>
      </c>
      <c r="J45" s="87">
        <f t="shared" si="1"/>
        <v>3.282757234726688</v>
      </c>
      <c r="K45" s="55">
        <v>1</v>
      </c>
      <c r="L45" s="15" t="s">
        <v>8</v>
      </c>
    </row>
    <row r="46" spans="1:12" ht="14.25">
      <c r="A46" s="20">
        <v>510</v>
      </c>
      <c r="B46" s="54">
        <v>15328</v>
      </c>
      <c r="C46" s="54">
        <v>19723</v>
      </c>
      <c r="D46" s="123">
        <f t="shared" si="0"/>
        <v>4395</v>
      </c>
      <c r="E46" s="54">
        <v>761.75</v>
      </c>
      <c r="F46" s="54">
        <v>6.25</v>
      </c>
      <c r="G46" s="192">
        <f t="shared" si="3"/>
        <v>0.9917952084017067</v>
      </c>
      <c r="H46" s="170">
        <v>0</v>
      </c>
      <c r="I46" s="54">
        <v>1215.6</v>
      </c>
      <c r="J46" s="87">
        <f t="shared" si="1"/>
        <v>3.6154985192497535</v>
      </c>
      <c r="K46" s="55">
        <v>1</v>
      </c>
      <c r="L46" s="15" t="s">
        <v>8</v>
      </c>
    </row>
    <row r="47" spans="1:12" ht="14.25">
      <c r="A47" s="20">
        <v>511</v>
      </c>
      <c r="B47" s="54">
        <v>31340</v>
      </c>
      <c r="C47" s="54">
        <v>35045</v>
      </c>
      <c r="D47" s="123">
        <f t="shared" si="0"/>
        <v>3705</v>
      </c>
      <c r="E47" s="54">
        <v>741.75</v>
      </c>
      <c r="F47" s="54">
        <v>26.25</v>
      </c>
      <c r="G47" s="192">
        <f t="shared" si="3"/>
        <v>0.9646107178968655</v>
      </c>
      <c r="H47" s="170">
        <v>0</v>
      </c>
      <c r="I47" s="54">
        <v>1173.9</v>
      </c>
      <c r="J47" s="87">
        <f t="shared" si="1"/>
        <v>3.156146179401993</v>
      </c>
      <c r="K47" s="55">
        <v>0</v>
      </c>
      <c r="L47" s="15" t="s">
        <v>8</v>
      </c>
    </row>
    <row r="48" spans="1:12" ht="14.25">
      <c r="A48" s="20">
        <v>512</v>
      </c>
      <c r="B48" s="54">
        <v>26744</v>
      </c>
      <c r="C48" s="54">
        <v>29793</v>
      </c>
      <c r="D48" s="123">
        <f t="shared" si="0"/>
        <v>3049</v>
      </c>
      <c r="E48" s="54">
        <v>746.75</v>
      </c>
      <c r="F48" s="54">
        <v>21.25</v>
      </c>
      <c r="G48" s="192">
        <f t="shared" si="3"/>
        <v>0.9715433545363241</v>
      </c>
      <c r="H48" s="170">
        <v>0</v>
      </c>
      <c r="I48" s="54">
        <v>807.8</v>
      </c>
      <c r="J48" s="87">
        <f t="shared" si="1"/>
        <v>3.774449121069572</v>
      </c>
      <c r="K48" s="55">
        <v>0</v>
      </c>
      <c r="L48" s="15" t="s">
        <v>8</v>
      </c>
    </row>
    <row r="49" spans="1:12" ht="14.25">
      <c r="A49" s="20">
        <v>513</v>
      </c>
      <c r="B49" s="54">
        <v>34141</v>
      </c>
      <c r="C49" s="54">
        <v>37016</v>
      </c>
      <c r="D49" s="123">
        <f t="shared" si="0"/>
        <v>2875</v>
      </c>
      <c r="E49" s="54">
        <v>751.25</v>
      </c>
      <c r="F49" s="54">
        <v>16.75</v>
      </c>
      <c r="G49" s="191">
        <f t="shared" si="3"/>
        <v>0.9777038269550749</v>
      </c>
      <c r="H49" s="74">
        <v>0</v>
      </c>
      <c r="I49" s="54">
        <v>870.8</v>
      </c>
      <c r="J49" s="87">
        <f t="shared" si="1"/>
        <v>3.301561782269178</v>
      </c>
      <c r="K49" s="55">
        <v>0</v>
      </c>
      <c r="L49" s="15" t="s">
        <v>8</v>
      </c>
    </row>
    <row r="50" spans="1:12" ht="14.25">
      <c r="A50" s="20">
        <v>514</v>
      </c>
      <c r="B50" s="54">
        <v>345605</v>
      </c>
      <c r="C50" s="54">
        <v>349491</v>
      </c>
      <c r="D50" s="123">
        <f t="shared" si="0"/>
        <v>3886</v>
      </c>
      <c r="E50" s="54">
        <v>758.25</v>
      </c>
      <c r="F50" s="54">
        <v>9.75</v>
      </c>
      <c r="G50" s="191">
        <f t="shared" si="3"/>
        <v>0.9871414441147379</v>
      </c>
      <c r="H50" s="170">
        <v>0</v>
      </c>
      <c r="I50" s="54">
        <v>1080.2</v>
      </c>
      <c r="J50" s="87">
        <f t="shared" si="1"/>
        <v>3.5974819477874465</v>
      </c>
      <c r="K50" s="55">
        <v>2</v>
      </c>
      <c r="L50" s="15" t="s">
        <v>8</v>
      </c>
    </row>
    <row r="51" spans="1:14" ht="14.25">
      <c r="A51" s="20">
        <v>515</v>
      </c>
      <c r="B51">
        <v>166886</v>
      </c>
      <c r="C51" s="54">
        <v>168427</v>
      </c>
      <c r="D51" s="123">
        <f t="shared" si="0"/>
        <v>1541</v>
      </c>
      <c r="E51" s="54">
        <v>752.33</v>
      </c>
      <c r="F51" s="54">
        <v>15.67</v>
      </c>
      <c r="G51" s="191">
        <f t="shared" si="3"/>
        <v>0.9791713742639534</v>
      </c>
      <c r="H51" s="170">
        <v>0</v>
      </c>
      <c r="I51" s="54">
        <v>404</v>
      </c>
      <c r="J51" s="87">
        <f t="shared" si="1"/>
        <v>3.8143564356435644</v>
      </c>
      <c r="K51" s="55">
        <v>0</v>
      </c>
      <c r="L51" s="15" t="s">
        <v>8</v>
      </c>
      <c r="N51" s="102"/>
    </row>
    <row r="52" spans="1:12" ht="14.25">
      <c r="A52" s="20">
        <v>516</v>
      </c>
      <c r="B52" s="54">
        <v>29490</v>
      </c>
      <c r="C52" s="54">
        <v>30135</v>
      </c>
      <c r="D52" s="123">
        <f t="shared" si="0"/>
        <v>645</v>
      </c>
      <c r="E52" s="54">
        <v>741.5</v>
      </c>
      <c r="F52" s="54">
        <v>26.5</v>
      </c>
      <c r="G52" s="191">
        <f t="shared" si="3"/>
        <v>0.9642616318273769</v>
      </c>
      <c r="H52" s="170">
        <v>0</v>
      </c>
      <c r="I52" s="54">
        <v>255.6</v>
      </c>
      <c r="J52" s="87">
        <f t="shared" si="1"/>
        <v>2.523474178403756</v>
      </c>
      <c r="K52" s="55">
        <v>0</v>
      </c>
      <c r="L52" s="15" t="s">
        <v>8</v>
      </c>
    </row>
    <row r="53" spans="1:12" ht="14.25">
      <c r="A53" s="20">
        <v>517</v>
      </c>
      <c r="B53">
        <v>72491</v>
      </c>
      <c r="C53" s="54">
        <v>76603</v>
      </c>
      <c r="D53" s="123">
        <f t="shared" si="0"/>
        <v>4112</v>
      </c>
      <c r="E53" s="54">
        <v>740.5</v>
      </c>
      <c r="F53" s="54">
        <v>27.5</v>
      </c>
      <c r="G53" s="191">
        <f t="shared" si="3"/>
        <v>0.962862930452397</v>
      </c>
      <c r="H53" s="73">
        <v>0</v>
      </c>
      <c r="I53" s="54">
        <v>1065.1</v>
      </c>
      <c r="J53" s="87">
        <f t="shared" si="1"/>
        <v>3.860670359590649</v>
      </c>
      <c r="K53" s="55">
        <v>2</v>
      </c>
      <c r="L53" s="15" t="s">
        <v>8</v>
      </c>
    </row>
    <row r="54" spans="1:12" ht="14.25">
      <c r="A54" s="20">
        <v>518</v>
      </c>
      <c r="B54" s="54">
        <v>15282</v>
      </c>
      <c r="C54" s="54">
        <v>18286</v>
      </c>
      <c r="D54" s="123">
        <f t="shared" si="0"/>
        <v>3004</v>
      </c>
      <c r="E54" s="54">
        <v>750.25</v>
      </c>
      <c r="F54" s="54">
        <v>17.75</v>
      </c>
      <c r="G54" s="191">
        <f t="shared" si="3"/>
        <v>0.9763412195934689</v>
      </c>
      <c r="H54" s="73">
        <v>1</v>
      </c>
      <c r="I54" s="54">
        <v>882.1</v>
      </c>
      <c r="J54" s="87">
        <f t="shared" si="1"/>
        <v>3.4055095794127648</v>
      </c>
      <c r="K54" s="55">
        <v>0</v>
      </c>
      <c r="L54" s="15" t="s">
        <v>8</v>
      </c>
    </row>
    <row r="55" spans="1:12" ht="14.25">
      <c r="A55" s="20">
        <v>519</v>
      </c>
      <c r="B55" s="54">
        <v>79084</v>
      </c>
      <c r="C55" s="54">
        <v>79343</v>
      </c>
      <c r="D55" s="123">
        <f t="shared" si="0"/>
        <v>259</v>
      </c>
      <c r="E55" s="54">
        <v>702.5</v>
      </c>
      <c r="F55" s="54">
        <v>65.5</v>
      </c>
      <c r="G55" s="191">
        <f t="shared" si="3"/>
        <v>0.906761565836299</v>
      </c>
      <c r="H55" s="73">
        <v>0</v>
      </c>
      <c r="I55" s="54">
        <v>106.8</v>
      </c>
      <c r="J55" s="87">
        <f t="shared" si="1"/>
        <v>2.4250936329588018</v>
      </c>
      <c r="K55" s="55">
        <v>2</v>
      </c>
      <c r="L55" s="15" t="s">
        <v>8</v>
      </c>
    </row>
    <row r="56" spans="1:12" ht="14.25">
      <c r="A56" s="20">
        <v>520</v>
      </c>
      <c r="B56" s="54">
        <v>106509</v>
      </c>
      <c r="C56" s="54">
        <v>106698</v>
      </c>
      <c r="D56" s="123">
        <f t="shared" si="0"/>
        <v>189</v>
      </c>
      <c r="E56" s="54">
        <v>743</v>
      </c>
      <c r="F56" s="54">
        <v>25</v>
      </c>
      <c r="G56" s="191">
        <f t="shared" si="3"/>
        <v>0.9663526244952894</v>
      </c>
      <c r="H56" s="73">
        <v>0</v>
      </c>
      <c r="I56" s="54">
        <v>149.2</v>
      </c>
      <c r="J56" s="87">
        <f t="shared" si="1"/>
        <v>1.2667560321715818</v>
      </c>
      <c r="K56" s="55">
        <v>0</v>
      </c>
      <c r="L56" s="15" t="s">
        <v>8</v>
      </c>
    </row>
    <row r="57" spans="1:12" ht="14.25">
      <c r="A57" s="20">
        <v>522</v>
      </c>
      <c r="B57" s="54">
        <v>48223</v>
      </c>
      <c r="C57" s="54">
        <v>51829</v>
      </c>
      <c r="D57" s="123">
        <f t="shared" si="0"/>
        <v>3606</v>
      </c>
      <c r="E57" s="54">
        <v>759.5</v>
      </c>
      <c r="F57" s="54">
        <v>8.5</v>
      </c>
      <c r="G57" s="191">
        <f t="shared" si="3"/>
        <v>0.9888084265964451</v>
      </c>
      <c r="H57" s="73">
        <v>0</v>
      </c>
      <c r="I57" s="54">
        <v>1021.2</v>
      </c>
      <c r="J57" s="87">
        <f t="shared" si="1"/>
        <v>3.5311398354876613</v>
      </c>
      <c r="K57" s="55">
        <v>0</v>
      </c>
      <c r="L57" s="15" t="s">
        <v>8</v>
      </c>
    </row>
    <row r="58" spans="1:14" ht="14.25">
      <c r="A58" s="20">
        <v>523</v>
      </c>
      <c r="B58" s="54">
        <v>6512</v>
      </c>
      <c r="C58" s="54">
        <v>10234</v>
      </c>
      <c r="D58" s="123">
        <f t="shared" si="0"/>
        <v>3722</v>
      </c>
      <c r="E58" s="54">
        <v>730.75</v>
      </c>
      <c r="F58" s="54">
        <v>37.25</v>
      </c>
      <c r="G58" s="191">
        <f t="shared" si="3"/>
        <v>0.9490249743414301</v>
      </c>
      <c r="H58" s="73">
        <v>0</v>
      </c>
      <c r="I58" s="54">
        <v>1156.4</v>
      </c>
      <c r="J58" s="87">
        <f t="shared" si="1"/>
        <v>3.2186094776893808</v>
      </c>
      <c r="K58" s="55">
        <v>1</v>
      </c>
      <c r="L58" s="15" t="s">
        <v>8</v>
      </c>
      <c r="N58" s="102"/>
    </row>
    <row r="59" spans="1:12" ht="14.25">
      <c r="A59" s="20">
        <v>524</v>
      </c>
      <c r="B59" s="54">
        <v>16632</v>
      </c>
      <c r="C59" s="54">
        <v>20613</v>
      </c>
      <c r="D59" s="123">
        <f t="shared" si="0"/>
        <v>3981</v>
      </c>
      <c r="E59" s="54">
        <v>741.75</v>
      </c>
      <c r="F59">
        <v>26.25</v>
      </c>
      <c r="G59" s="191">
        <f t="shared" si="3"/>
        <v>0.9646107178968655</v>
      </c>
      <c r="H59" s="73">
        <v>1</v>
      </c>
      <c r="I59" s="54">
        <v>994</v>
      </c>
      <c r="J59" s="87">
        <f t="shared" si="1"/>
        <v>4.005030181086519</v>
      </c>
      <c r="K59" s="55">
        <v>2</v>
      </c>
      <c r="L59" s="15" t="s">
        <v>8</v>
      </c>
    </row>
    <row r="60" spans="1:12" ht="14.25">
      <c r="A60" s="20">
        <v>526</v>
      </c>
      <c r="B60" s="54">
        <v>278206</v>
      </c>
      <c r="C60" s="54">
        <v>282351</v>
      </c>
      <c r="D60" s="123">
        <f t="shared" si="0"/>
        <v>4145</v>
      </c>
      <c r="E60" s="54">
        <v>713.3</v>
      </c>
      <c r="F60" s="54">
        <v>54.7</v>
      </c>
      <c r="G60" s="191">
        <f t="shared" si="3"/>
        <v>0.9233141735595121</v>
      </c>
      <c r="H60" s="73">
        <v>1</v>
      </c>
      <c r="I60" s="54">
        <v>1085.6</v>
      </c>
      <c r="J60" s="87">
        <f t="shared" si="1"/>
        <v>3.8181650700073697</v>
      </c>
      <c r="K60" s="55">
        <v>0</v>
      </c>
      <c r="L60" s="15" t="s">
        <v>8</v>
      </c>
    </row>
    <row r="61" spans="1:13" ht="14.25">
      <c r="A61" s="20">
        <v>527</v>
      </c>
      <c r="B61" s="54">
        <v>101487</v>
      </c>
      <c r="C61" s="54">
        <v>105809</v>
      </c>
      <c r="D61" s="123">
        <f t="shared" si="0"/>
        <v>4322</v>
      </c>
      <c r="E61" s="54">
        <v>751.25</v>
      </c>
      <c r="F61" s="54">
        <v>16.75</v>
      </c>
      <c r="G61" s="191">
        <f t="shared" si="3"/>
        <v>0.9777038269550749</v>
      </c>
      <c r="H61" s="73">
        <v>0</v>
      </c>
      <c r="I61" s="54">
        <v>995.48</v>
      </c>
      <c r="J61" s="87">
        <f t="shared" si="1"/>
        <v>4.341624141117853</v>
      </c>
      <c r="K61" s="55">
        <v>2</v>
      </c>
      <c r="L61" s="15" t="s">
        <v>8</v>
      </c>
      <c r="M61" s="177"/>
    </row>
    <row r="62" spans="1:12" ht="14.25">
      <c r="A62" s="20">
        <v>701</v>
      </c>
      <c r="B62" s="54">
        <v>149552</v>
      </c>
      <c r="C62" s="54">
        <v>154137</v>
      </c>
      <c r="D62" s="123">
        <f t="shared" si="0"/>
        <v>4585</v>
      </c>
      <c r="E62" s="54">
        <v>408</v>
      </c>
      <c r="F62" s="54">
        <v>360</v>
      </c>
      <c r="G62" s="191">
        <v>0.59</v>
      </c>
      <c r="H62" s="73">
        <v>0</v>
      </c>
      <c r="I62" s="54">
        <v>1002.8</v>
      </c>
      <c r="J62" s="87">
        <f t="shared" si="1"/>
        <v>4.572197846031113</v>
      </c>
      <c r="K62" s="55">
        <v>0</v>
      </c>
      <c r="L62" s="15" t="s">
        <v>8</v>
      </c>
    </row>
    <row r="63" spans="1:12" ht="14.25">
      <c r="A63" s="20">
        <v>706</v>
      </c>
      <c r="B63" s="54">
        <v>121082</v>
      </c>
      <c r="C63" s="54">
        <v>122396</v>
      </c>
      <c r="D63" s="123">
        <f t="shared" si="0"/>
        <v>1314</v>
      </c>
      <c r="E63" s="54">
        <v>717.25</v>
      </c>
      <c r="F63" s="54">
        <v>50.75</v>
      </c>
      <c r="G63" s="191">
        <f t="shared" si="3"/>
        <v>0.929243638898571</v>
      </c>
      <c r="H63" s="73">
        <v>0</v>
      </c>
      <c r="I63" s="54">
        <v>336.1</v>
      </c>
      <c r="J63" s="87">
        <f t="shared" si="1"/>
        <v>3.909550728949717</v>
      </c>
      <c r="K63" s="55">
        <v>1</v>
      </c>
      <c r="L63" s="15" t="s">
        <v>8</v>
      </c>
    </row>
    <row r="64" spans="1:12" ht="14.25">
      <c r="A64" s="20">
        <v>711</v>
      </c>
      <c r="B64" s="54">
        <v>107894</v>
      </c>
      <c r="C64" s="54">
        <v>113897</v>
      </c>
      <c r="D64" s="123">
        <f t="shared" si="0"/>
        <v>6003</v>
      </c>
      <c r="E64" s="54">
        <v>762</v>
      </c>
      <c r="F64" s="54">
        <v>6</v>
      </c>
      <c r="G64" s="191">
        <f t="shared" si="3"/>
        <v>0.9921259842519685</v>
      </c>
      <c r="H64" s="73">
        <v>1</v>
      </c>
      <c r="I64" s="54">
        <v>1339.3</v>
      </c>
      <c r="J64" s="87">
        <f t="shared" si="1"/>
        <v>4.482192189949974</v>
      </c>
      <c r="K64" s="55">
        <v>0</v>
      </c>
      <c r="L64" s="15" t="s">
        <v>8</v>
      </c>
    </row>
    <row r="65" spans="1:12" ht="14.25">
      <c r="A65" s="20">
        <v>713</v>
      </c>
      <c r="B65" s="54">
        <v>141207</v>
      </c>
      <c r="C65" s="54">
        <v>145256</v>
      </c>
      <c r="D65" s="123">
        <f t="shared" si="0"/>
        <v>4049</v>
      </c>
      <c r="E65" s="54">
        <v>763.5</v>
      </c>
      <c r="F65" s="54">
        <v>4.5</v>
      </c>
      <c r="G65" s="191">
        <f t="shared" si="3"/>
        <v>0.9941060903732809</v>
      </c>
      <c r="H65" s="73">
        <v>0</v>
      </c>
      <c r="I65" s="54">
        <v>797.6</v>
      </c>
      <c r="J65" s="87">
        <f t="shared" si="1"/>
        <v>5.076479438314944</v>
      </c>
      <c r="K65" s="55">
        <v>0</v>
      </c>
      <c r="L65" s="15" t="s">
        <v>8</v>
      </c>
    </row>
    <row r="66" spans="1:12" ht="14.25">
      <c r="A66" s="20">
        <v>714</v>
      </c>
      <c r="B66" s="54">
        <v>29301</v>
      </c>
      <c r="C66" s="54">
        <v>29623</v>
      </c>
      <c r="D66" s="123">
        <f t="shared" si="0"/>
        <v>322</v>
      </c>
      <c r="E66" s="54">
        <v>727.25</v>
      </c>
      <c r="F66" s="54">
        <v>40.75</v>
      </c>
      <c r="G66" s="191">
        <f t="shared" si="3"/>
        <v>0.9439669989687177</v>
      </c>
      <c r="H66" s="73">
        <v>0</v>
      </c>
      <c r="I66" s="54">
        <v>158.8</v>
      </c>
      <c r="J66" s="87">
        <f t="shared" si="1"/>
        <v>2.0277078085642315</v>
      </c>
      <c r="K66" s="55">
        <v>0</v>
      </c>
      <c r="L66" s="15" t="s">
        <v>8</v>
      </c>
    </row>
    <row r="67" spans="1:12" ht="14.25">
      <c r="A67" s="20">
        <v>715</v>
      </c>
      <c r="B67" s="54">
        <v>197827</v>
      </c>
      <c r="C67">
        <v>204384</v>
      </c>
      <c r="D67" s="123">
        <f t="shared" si="0"/>
        <v>6557</v>
      </c>
      <c r="E67" s="54">
        <v>744.5</v>
      </c>
      <c r="F67" s="54">
        <v>23.5</v>
      </c>
      <c r="G67" s="191">
        <f t="shared" si="3"/>
        <v>0.9684351914036265</v>
      </c>
      <c r="H67" s="73">
        <v>0</v>
      </c>
      <c r="I67" s="54">
        <v>1529.4</v>
      </c>
      <c r="J67" s="87">
        <f t="shared" si="1"/>
        <v>4.287302210017</v>
      </c>
      <c r="K67" s="55">
        <v>2</v>
      </c>
      <c r="L67" s="15" t="s">
        <v>8</v>
      </c>
    </row>
    <row r="68" spans="1:12" ht="15" customHeight="1">
      <c r="A68" s="20">
        <v>366</v>
      </c>
      <c r="B68" s="54">
        <v>7834</v>
      </c>
      <c r="C68" s="54">
        <v>8269</v>
      </c>
      <c r="D68" s="125">
        <f>C68-B68</f>
        <v>435</v>
      </c>
      <c r="E68" s="54">
        <v>754.75</v>
      </c>
      <c r="F68" s="54">
        <v>13.25</v>
      </c>
      <c r="G68" s="191">
        <f t="shared" si="3"/>
        <v>0.9824445180523352</v>
      </c>
      <c r="H68" s="16">
        <v>0</v>
      </c>
      <c r="I68" s="54">
        <v>44.513</v>
      </c>
      <c r="J68" s="125">
        <v>9.7</v>
      </c>
      <c r="K68" s="16">
        <v>0</v>
      </c>
      <c r="L68" s="151" t="s">
        <v>49</v>
      </c>
    </row>
    <row r="69" spans="1:12" ht="14.25">
      <c r="A69" s="20">
        <v>801</v>
      </c>
      <c r="B69" s="54">
        <v>32000</v>
      </c>
      <c r="C69" s="54">
        <v>33236</v>
      </c>
      <c r="D69" s="123">
        <f t="shared" si="0"/>
        <v>1236</v>
      </c>
      <c r="E69" s="54">
        <v>755</v>
      </c>
      <c r="F69" s="54">
        <v>13</v>
      </c>
      <c r="G69" s="191">
        <f t="shared" si="3"/>
        <v>0.9827814569536424</v>
      </c>
      <c r="H69" s="73">
        <v>0</v>
      </c>
      <c r="I69" s="54">
        <v>129.877</v>
      </c>
      <c r="J69" s="87">
        <f t="shared" si="1"/>
        <v>9.516696566751618</v>
      </c>
      <c r="K69" s="55">
        <v>0</v>
      </c>
      <c r="L69" s="15" t="s">
        <v>42</v>
      </c>
    </row>
    <row r="70" spans="1:12" ht="14.25">
      <c r="A70" s="20">
        <v>802</v>
      </c>
      <c r="B70" s="54">
        <v>0</v>
      </c>
      <c r="C70" s="54"/>
      <c r="D70" s="123">
        <f t="shared" si="0"/>
        <v>0</v>
      </c>
      <c r="E70" s="54">
        <v>768</v>
      </c>
      <c r="F70" s="54">
        <v>0</v>
      </c>
      <c r="G70" s="191">
        <f t="shared" si="3"/>
        <v>1</v>
      </c>
      <c r="H70" s="73">
        <v>0</v>
      </c>
      <c r="I70" s="54"/>
      <c r="J70" s="87">
        <f>IF(I70=0,0,(D70/I70))</f>
        <v>0</v>
      </c>
      <c r="K70" s="55">
        <v>0</v>
      </c>
      <c r="L70" s="15" t="s">
        <v>42</v>
      </c>
    </row>
    <row r="71" spans="1:12" ht="14.25">
      <c r="A71" s="20">
        <v>803</v>
      </c>
      <c r="B71" s="54">
        <v>46042</v>
      </c>
      <c r="C71" s="54">
        <v>47801</v>
      </c>
      <c r="D71" s="123">
        <f t="shared" si="0"/>
        <v>1759</v>
      </c>
      <c r="E71" s="54">
        <v>752.25</v>
      </c>
      <c r="F71" s="54">
        <v>15.75</v>
      </c>
      <c r="G71" s="191">
        <f t="shared" si="3"/>
        <v>0.9790628115653041</v>
      </c>
      <c r="H71" s="73">
        <v>0</v>
      </c>
      <c r="I71" s="54">
        <v>179.036</v>
      </c>
      <c r="J71" s="87">
        <f t="shared" si="1"/>
        <v>9.824839697044169</v>
      </c>
      <c r="K71" s="55">
        <v>0</v>
      </c>
      <c r="L71" s="15" t="s">
        <v>42</v>
      </c>
    </row>
    <row r="72" spans="1:12" ht="14.25">
      <c r="A72" s="20">
        <v>804</v>
      </c>
      <c r="B72" s="54">
        <v>0</v>
      </c>
      <c r="C72" s="54"/>
      <c r="D72" s="123">
        <f t="shared" si="0"/>
        <v>0</v>
      </c>
      <c r="E72" s="54">
        <v>768</v>
      </c>
      <c r="F72">
        <v>0</v>
      </c>
      <c r="G72" s="191">
        <f t="shared" si="3"/>
        <v>1</v>
      </c>
      <c r="H72" s="73">
        <v>0</v>
      </c>
      <c r="I72" s="54"/>
      <c r="J72" s="87">
        <f>IF(I72=0,0,(D72/I72))</f>
        <v>0</v>
      </c>
      <c r="K72" s="55">
        <v>0</v>
      </c>
      <c r="L72" s="15" t="s">
        <v>42</v>
      </c>
    </row>
    <row r="73" spans="1:12" ht="14.25">
      <c r="A73" s="20">
        <v>805</v>
      </c>
      <c r="B73" s="54">
        <v>38055</v>
      </c>
      <c r="C73" s="54">
        <v>40034</v>
      </c>
      <c r="D73" s="123">
        <f t="shared" si="0"/>
        <v>1979</v>
      </c>
      <c r="E73" s="54">
        <v>733.5</v>
      </c>
      <c r="F73" s="54">
        <v>34.5</v>
      </c>
      <c r="G73" s="191">
        <f t="shared" si="3"/>
        <v>0.9529652351738241</v>
      </c>
      <c r="H73" s="73">
        <v>0</v>
      </c>
      <c r="I73" s="54">
        <v>208.655</v>
      </c>
      <c r="J73" s="87">
        <f t="shared" si="1"/>
        <v>9.484555845774125</v>
      </c>
      <c r="K73" s="55">
        <v>0</v>
      </c>
      <c r="L73" s="15" t="s">
        <v>42</v>
      </c>
    </row>
    <row r="74" spans="1:12" ht="14.25">
      <c r="A74" s="20">
        <v>806</v>
      </c>
      <c r="B74" s="54">
        <v>0</v>
      </c>
      <c r="C74" s="54"/>
      <c r="D74" s="123">
        <f t="shared" si="0"/>
        <v>0</v>
      </c>
      <c r="E74" s="54">
        <v>768</v>
      </c>
      <c r="F74" s="54">
        <v>0</v>
      </c>
      <c r="G74" s="191">
        <f t="shared" si="3"/>
        <v>1</v>
      </c>
      <c r="H74" s="73">
        <v>0</v>
      </c>
      <c r="I74" s="54"/>
      <c r="J74" s="87">
        <f>IF(I74=0,0,(D74/I74))</f>
        <v>0</v>
      </c>
      <c r="K74" s="55">
        <v>0</v>
      </c>
      <c r="L74" s="15" t="s">
        <v>42</v>
      </c>
    </row>
    <row r="75" spans="1:12" ht="14.25">
      <c r="A75" s="20" t="s">
        <v>29</v>
      </c>
      <c r="B75" s="54">
        <v>13689</v>
      </c>
      <c r="C75" s="54">
        <v>14018</v>
      </c>
      <c r="D75" s="123">
        <f t="shared" si="0"/>
        <v>329</v>
      </c>
      <c r="E75">
        <v>766</v>
      </c>
      <c r="F75" s="54">
        <v>2</v>
      </c>
      <c r="G75" s="191">
        <f t="shared" si="3"/>
        <v>0.9973890339425587</v>
      </c>
      <c r="H75" s="18">
        <v>0</v>
      </c>
      <c r="I75" s="54">
        <v>104.2</v>
      </c>
      <c r="J75" s="87">
        <f t="shared" si="1"/>
        <v>3.1573896353166986</v>
      </c>
      <c r="K75" s="55">
        <v>0</v>
      </c>
      <c r="L75" s="15" t="s">
        <v>45</v>
      </c>
    </row>
    <row r="76" spans="1:12" ht="14.25">
      <c r="A76" s="20" t="s">
        <v>30</v>
      </c>
      <c r="B76" s="54">
        <v>14723</v>
      </c>
      <c r="C76" s="54">
        <v>14939</v>
      </c>
      <c r="D76" s="123">
        <f t="shared" si="0"/>
        <v>216</v>
      </c>
      <c r="E76" s="54">
        <v>768</v>
      </c>
      <c r="F76" s="54">
        <v>0</v>
      </c>
      <c r="G76" s="191">
        <f t="shared" si="3"/>
        <v>1</v>
      </c>
      <c r="H76" s="57">
        <v>0</v>
      </c>
      <c r="I76" s="54">
        <v>107</v>
      </c>
      <c r="J76" s="87">
        <f t="shared" si="1"/>
        <v>2.0186915887850465</v>
      </c>
      <c r="K76" s="55">
        <v>0</v>
      </c>
      <c r="L76" s="15" t="s">
        <v>45</v>
      </c>
    </row>
    <row r="77" spans="1:12" ht="14.25">
      <c r="A77" s="20" t="s">
        <v>35</v>
      </c>
      <c r="B77" s="54">
        <v>11700</v>
      </c>
      <c r="C77" s="54">
        <v>12056</v>
      </c>
      <c r="D77" s="123">
        <f t="shared" si="0"/>
        <v>356</v>
      </c>
      <c r="E77" s="54">
        <v>766.75</v>
      </c>
      <c r="F77" s="54">
        <v>1.25</v>
      </c>
      <c r="G77" s="191">
        <f t="shared" si="3"/>
        <v>0.9983697424193022</v>
      </c>
      <c r="H77" s="57">
        <v>0</v>
      </c>
      <c r="I77" s="54">
        <v>238.8</v>
      </c>
      <c r="J77" s="87">
        <f t="shared" si="1"/>
        <v>1.490787269681742</v>
      </c>
      <c r="K77" s="55">
        <v>0</v>
      </c>
      <c r="L77" s="15" t="s">
        <v>45</v>
      </c>
    </row>
    <row r="78" spans="1:12" ht="14.25">
      <c r="A78" s="20" t="s">
        <v>36</v>
      </c>
      <c r="B78" s="54">
        <v>9813</v>
      </c>
      <c r="C78" s="54">
        <v>10037</v>
      </c>
      <c r="D78" s="123">
        <f t="shared" si="0"/>
        <v>224</v>
      </c>
      <c r="E78" s="54">
        <v>759.25</v>
      </c>
      <c r="F78" s="54">
        <v>8.75</v>
      </c>
      <c r="G78" s="191">
        <f t="shared" si="3"/>
        <v>0.9884754692130392</v>
      </c>
      <c r="H78" s="57">
        <v>0</v>
      </c>
      <c r="I78" s="54">
        <v>173.69</v>
      </c>
      <c r="J78" s="149">
        <f t="shared" si="1"/>
        <v>1.2896539812309287</v>
      </c>
      <c r="K78" s="55">
        <v>0</v>
      </c>
      <c r="L78" s="15" t="s">
        <v>45</v>
      </c>
    </row>
    <row r="79" spans="1:12" ht="15" thickBot="1">
      <c r="A79" s="20" t="s">
        <v>40</v>
      </c>
      <c r="B79" s="54">
        <v>1985</v>
      </c>
      <c r="C79" s="54">
        <v>2369</v>
      </c>
      <c r="D79" s="123">
        <f>C79-B79</f>
        <v>384</v>
      </c>
      <c r="E79" s="54">
        <v>759.75</v>
      </c>
      <c r="F79" s="54">
        <v>8.25</v>
      </c>
      <c r="G79" s="191">
        <f t="shared" si="3"/>
        <v>0.9891411648568608</v>
      </c>
      <c r="H79" s="57">
        <v>0</v>
      </c>
      <c r="I79" s="54">
        <v>164.5</v>
      </c>
      <c r="J79" s="149">
        <f t="shared" si="1"/>
        <v>2.3343465045592704</v>
      </c>
      <c r="K79" s="55">
        <v>0</v>
      </c>
      <c r="L79" s="15" t="s">
        <v>45</v>
      </c>
    </row>
    <row r="80" spans="1:12" ht="15" thickBot="1">
      <c r="A80" s="14" t="s">
        <v>7</v>
      </c>
      <c r="B80" s="14"/>
      <c r="C80" s="14"/>
      <c r="D80" s="89">
        <f>SUM(D8:D79)</f>
        <v>240685</v>
      </c>
      <c r="E80" s="90">
        <f>SUM(E7:E79)</f>
        <v>53482.62</v>
      </c>
      <c r="F80" s="90">
        <f>SUM(F7:F79)</f>
        <v>2581.38</v>
      </c>
      <c r="G80" s="193">
        <f>AVERAGE(G7:G79)</f>
        <v>0.9541611088284709</v>
      </c>
      <c r="H80" s="97">
        <f>SUM(H3:H79)</f>
        <v>13</v>
      </c>
      <c r="I80" s="175">
        <f>SUM(I3:I78)</f>
        <v>50824.73500000001</v>
      </c>
      <c r="J80" s="93">
        <f>AVERAGE(J8:J79)</f>
        <v>4.801797950224726</v>
      </c>
      <c r="K80" s="96">
        <f>SUM(K8:K79)</f>
        <v>42</v>
      </c>
      <c r="L80" s="9"/>
    </row>
    <row r="81" spans="1:12" ht="15" thickBot="1">
      <c r="A81" s="13"/>
      <c r="B81" s="12"/>
      <c r="C81" s="12"/>
      <c r="D81" s="10"/>
      <c r="E81" s="63"/>
      <c r="F81" s="63"/>
      <c r="G81" s="194"/>
      <c r="H81" s="10"/>
      <c r="I81" s="56"/>
      <c r="J81" s="9"/>
      <c r="K81" s="9"/>
      <c r="L81" s="9"/>
    </row>
    <row r="82" spans="1:12" ht="13.5" thickBot="1">
      <c r="A82" s="3" t="s">
        <v>6</v>
      </c>
      <c r="B82" s="1" t="s">
        <v>5</v>
      </c>
      <c r="C82" s="1"/>
      <c r="D82" s="1"/>
      <c r="E82" s="65"/>
      <c r="F82" s="58">
        <v>732</v>
      </c>
      <c r="G82" s="195"/>
      <c r="H82" s="1"/>
      <c r="I82" s="6" t="s">
        <v>4</v>
      </c>
      <c r="J82" s="6"/>
      <c r="K82" s="8"/>
      <c r="L82" s="8" t="s">
        <v>62</v>
      </c>
    </row>
    <row r="83" spans="1:12" ht="13.5" thickBot="1">
      <c r="A83" s="3"/>
      <c r="B83" s="1" t="s">
        <v>57</v>
      </c>
      <c r="C83" s="1"/>
      <c r="D83" s="1"/>
      <c r="E83" s="65"/>
      <c r="F83" s="172">
        <f>AVERAGE(D14:D33)</f>
        <v>5640.5</v>
      </c>
      <c r="G83" s="195"/>
      <c r="H83" s="1"/>
      <c r="I83" s="6"/>
      <c r="J83" s="6"/>
      <c r="K83" s="8"/>
      <c r="L83" s="8"/>
    </row>
    <row r="84" spans="1:12" ht="13.5" thickBot="1">
      <c r="A84" s="3"/>
      <c r="B84" s="1" t="s">
        <v>3</v>
      </c>
      <c r="C84" s="1"/>
      <c r="D84" s="1"/>
      <c r="E84" s="65"/>
      <c r="F84" s="7">
        <f>AVERAGE(D34:D36)</f>
        <v>2611.3333333333335</v>
      </c>
      <c r="G84" s="195"/>
      <c r="H84" s="1"/>
      <c r="I84" s="6" t="s">
        <v>2</v>
      </c>
      <c r="J84" s="6"/>
      <c r="K84" s="5"/>
      <c r="L84" s="101">
        <v>43042</v>
      </c>
    </row>
    <row r="85" spans="1:12" ht="13.5" thickBot="1">
      <c r="A85" s="3"/>
      <c r="B85" s="1" t="s">
        <v>1</v>
      </c>
      <c r="C85" s="1"/>
      <c r="D85" s="1"/>
      <c r="E85" s="65"/>
      <c r="F85" s="64">
        <f>AVERAGE(D37:D61)</f>
        <v>3113.72</v>
      </c>
      <c r="G85" s="195"/>
      <c r="H85" s="1"/>
      <c r="I85" s="1"/>
      <c r="J85" s="1"/>
      <c r="K85" s="1"/>
      <c r="L85" s="1"/>
    </row>
    <row r="86" spans="1:12" ht="13.5" thickBot="1">
      <c r="A86" s="2"/>
      <c r="B86" s="1" t="s">
        <v>0</v>
      </c>
      <c r="C86" s="1"/>
      <c r="D86" s="1"/>
      <c r="E86" s="65"/>
      <c r="F86" s="50">
        <f>AVERAGE(D62:D67)</f>
        <v>3805</v>
      </c>
      <c r="G86" s="195"/>
      <c r="H86" s="1"/>
      <c r="I86" s="1"/>
      <c r="J86" s="1"/>
      <c r="K86" s="1"/>
      <c r="L86" s="1"/>
    </row>
    <row r="87" spans="2:6" ht="13.5" thickBot="1">
      <c r="B87" s="1" t="s">
        <v>58</v>
      </c>
      <c r="F87" s="171">
        <v>1352</v>
      </c>
    </row>
    <row r="88" spans="2:6" ht="13.5" thickBot="1">
      <c r="B88" s="173" t="s">
        <v>60</v>
      </c>
      <c r="F88" s="174">
        <f>D80/H80</f>
        <v>18514.23076923077</v>
      </c>
    </row>
  </sheetData>
  <sheetProtection/>
  <mergeCells count="2">
    <mergeCell ref="A1:L1"/>
    <mergeCell ref="K2:L2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M1" sqref="M1:N94"/>
    </sheetView>
  </sheetViews>
  <sheetFormatPr defaultColWidth="9.140625" defaultRowHeight="12.75"/>
  <cols>
    <col min="12" max="12" width="35.7109375" style="0" bestFit="1" customWidth="1"/>
    <col min="13" max="13" width="57.28125" style="0" bestFit="1" customWidth="1"/>
    <col min="14" max="14" width="41.421875" style="0" customWidth="1"/>
  </cols>
  <sheetData>
    <row r="1" spans="1:12" ht="18" thickBot="1">
      <c r="A1" s="206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4.25" thickBot="1">
      <c r="A2" s="47" t="s">
        <v>26</v>
      </c>
      <c r="B2" s="47"/>
      <c r="C2" s="47"/>
      <c r="D2" s="47"/>
      <c r="E2" s="67"/>
      <c r="F2" s="61"/>
      <c r="G2" s="46"/>
      <c r="H2" s="45"/>
      <c r="I2" s="46"/>
      <c r="J2" s="45" t="s">
        <v>25</v>
      </c>
      <c r="K2" s="209">
        <v>42995</v>
      </c>
      <c r="L2" s="210"/>
    </row>
    <row r="3" spans="1:12" ht="12.75">
      <c r="A3" s="44" t="s">
        <v>24</v>
      </c>
      <c r="B3" s="43" t="s">
        <v>23</v>
      </c>
      <c r="C3" s="42"/>
      <c r="D3" s="41"/>
      <c r="E3" s="66" t="s">
        <v>31</v>
      </c>
      <c r="F3" s="60"/>
      <c r="G3" s="40"/>
      <c r="H3" s="39"/>
      <c r="I3" s="38" t="s">
        <v>22</v>
      </c>
      <c r="J3" s="37"/>
      <c r="K3" s="36" t="s">
        <v>21</v>
      </c>
      <c r="L3" s="35"/>
    </row>
    <row r="4" spans="1:12" ht="25.5" thickBot="1">
      <c r="A4" s="34" t="s">
        <v>20</v>
      </c>
      <c r="B4" s="33" t="s">
        <v>19</v>
      </c>
      <c r="C4" s="32" t="s">
        <v>18</v>
      </c>
      <c r="D4" s="31" t="s">
        <v>17</v>
      </c>
      <c r="E4" s="30" t="s">
        <v>16</v>
      </c>
      <c r="F4" s="29" t="s">
        <v>15</v>
      </c>
      <c r="G4" s="28" t="s">
        <v>14</v>
      </c>
      <c r="H4" s="27" t="s">
        <v>13</v>
      </c>
      <c r="I4" s="26" t="s">
        <v>12</v>
      </c>
      <c r="J4" s="25" t="s">
        <v>11</v>
      </c>
      <c r="K4" s="24" t="s">
        <v>10</v>
      </c>
      <c r="L4" s="23" t="s">
        <v>9</v>
      </c>
    </row>
    <row r="5" spans="1:12" ht="12.75">
      <c r="A5" s="154"/>
      <c r="B5" s="126"/>
      <c r="C5" s="126"/>
      <c r="D5" s="126"/>
      <c r="E5" s="155"/>
      <c r="F5" s="127"/>
      <c r="G5" s="128"/>
      <c r="H5" s="156"/>
      <c r="I5" s="157"/>
      <c r="J5" s="157"/>
      <c r="K5" s="158"/>
      <c r="L5" s="158"/>
    </row>
    <row r="6" spans="1:12" s="84" customFormat="1" ht="12.75">
      <c r="A6" s="75"/>
      <c r="B6" s="104"/>
      <c r="C6" s="104"/>
      <c r="D6" s="104"/>
      <c r="E6" s="105"/>
      <c r="F6" s="106"/>
      <c r="G6" s="104"/>
      <c r="H6" s="107"/>
      <c r="I6" s="108"/>
      <c r="J6" s="108"/>
      <c r="K6" s="104"/>
      <c r="L6" s="104"/>
    </row>
    <row r="7" spans="1:12" ht="15" customHeight="1">
      <c r="A7" s="20">
        <v>1318</v>
      </c>
      <c r="B7" s="54">
        <v>80648</v>
      </c>
      <c r="C7" s="54">
        <v>80698</v>
      </c>
      <c r="D7" s="125">
        <f>C7-B7</f>
        <v>50</v>
      </c>
      <c r="E7" s="54">
        <v>744</v>
      </c>
      <c r="F7" s="54">
        <v>0</v>
      </c>
      <c r="G7" s="143">
        <v>1</v>
      </c>
      <c r="H7" s="16">
        <v>0</v>
      </c>
      <c r="I7" s="54">
        <v>27.5</v>
      </c>
      <c r="J7" s="54">
        <v>6.618</v>
      </c>
      <c r="K7" s="16">
        <v>0</v>
      </c>
      <c r="L7" s="16" t="s">
        <v>55</v>
      </c>
    </row>
    <row r="8" spans="1:12" ht="14.25">
      <c r="A8" s="20" t="s">
        <v>27</v>
      </c>
      <c r="B8" s="54">
        <v>185892</v>
      </c>
      <c r="C8" s="54">
        <v>189406</v>
      </c>
      <c r="D8" s="123">
        <f aca="true" t="shared" si="0" ref="D8:D79">C8-B8</f>
        <v>3514</v>
      </c>
      <c r="E8" s="54">
        <v>743.75</v>
      </c>
      <c r="F8" s="54">
        <v>0.25</v>
      </c>
      <c r="G8" s="145">
        <f>(E8-F8)/E8</f>
        <v>0.9996638655462184</v>
      </c>
      <c r="H8" s="74">
        <v>0</v>
      </c>
      <c r="I8" s="54">
        <v>402.5</v>
      </c>
      <c r="J8" s="54">
        <v>11.975</v>
      </c>
      <c r="K8" s="55">
        <v>0</v>
      </c>
      <c r="L8" s="48" t="s">
        <v>38</v>
      </c>
    </row>
    <row r="9" spans="1:12" ht="14.25">
      <c r="A9" s="20" t="s">
        <v>28</v>
      </c>
      <c r="B9" s="54">
        <v>118655</v>
      </c>
      <c r="C9" s="54">
        <v>119632</v>
      </c>
      <c r="D9" s="123">
        <f t="shared" si="0"/>
        <v>977</v>
      </c>
      <c r="E9" s="54">
        <v>744</v>
      </c>
      <c r="F9" s="54">
        <v>0</v>
      </c>
      <c r="G9" s="145">
        <f>(E9-F9)/E9</f>
        <v>1</v>
      </c>
      <c r="H9" s="74">
        <v>0</v>
      </c>
      <c r="I9" s="54">
        <v>91.4</v>
      </c>
      <c r="J9" s="54">
        <v>10.817</v>
      </c>
      <c r="K9" s="55">
        <v>0</v>
      </c>
      <c r="L9" s="48" t="s">
        <v>33</v>
      </c>
    </row>
    <row r="10" spans="1:12" ht="14.25">
      <c r="A10" s="20" t="s">
        <v>39</v>
      </c>
      <c r="B10" s="54">
        <v>381534</v>
      </c>
      <c r="C10" s="54">
        <v>383079</v>
      </c>
      <c r="D10" s="123">
        <f t="shared" si="0"/>
        <v>1545</v>
      </c>
      <c r="E10" s="54">
        <v>744</v>
      </c>
      <c r="F10" s="54">
        <v>0</v>
      </c>
      <c r="G10" s="145">
        <f aca="true" t="shared" si="1" ref="G10:G78">(E10-F10)/E10</f>
        <v>1</v>
      </c>
      <c r="H10" s="74">
        <v>0</v>
      </c>
      <c r="I10" s="54">
        <v>101.5</v>
      </c>
      <c r="J10" s="54">
        <v>21.019</v>
      </c>
      <c r="K10" s="55">
        <v>0</v>
      </c>
      <c r="L10" s="48" t="s">
        <v>32</v>
      </c>
    </row>
    <row r="11" spans="1:12" ht="14.25">
      <c r="A11" s="20" t="s">
        <v>53</v>
      </c>
      <c r="B11" s="54">
        <v>108520</v>
      </c>
      <c r="C11">
        <v>109427</v>
      </c>
      <c r="D11" s="123">
        <f t="shared" si="0"/>
        <v>907</v>
      </c>
      <c r="E11" s="54">
        <v>741.75</v>
      </c>
      <c r="F11" s="54">
        <v>2.25</v>
      </c>
      <c r="G11" s="145">
        <f t="shared" si="1"/>
        <v>0.9969666329625885</v>
      </c>
      <c r="H11" s="74">
        <v>0</v>
      </c>
      <c r="I11" s="54">
        <v>50.2</v>
      </c>
      <c r="J11" s="54">
        <v>20.703</v>
      </c>
      <c r="K11" s="71">
        <v>1</v>
      </c>
      <c r="L11" s="48" t="s">
        <v>52</v>
      </c>
    </row>
    <row r="12" spans="1:12" ht="14.25">
      <c r="A12" s="20">
        <v>101</v>
      </c>
      <c r="B12" s="54">
        <v>10565</v>
      </c>
      <c r="C12" s="54">
        <v>12718</v>
      </c>
      <c r="D12" s="123">
        <f t="shared" si="0"/>
        <v>2153</v>
      </c>
      <c r="E12" s="54">
        <v>737.5</v>
      </c>
      <c r="F12" s="54">
        <v>6.5</v>
      </c>
      <c r="G12" s="145">
        <f t="shared" si="1"/>
        <v>0.9911864406779661</v>
      </c>
      <c r="H12" s="74">
        <v>1</v>
      </c>
      <c r="I12" s="54">
        <v>295.6</v>
      </c>
      <c r="J12" s="54">
        <v>9.521</v>
      </c>
      <c r="K12" s="71">
        <v>2</v>
      </c>
      <c r="L12" s="48" t="s">
        <v>61</v>
      </c>
    </row>
    <row r="13" spans="1:12" ht="14.25">
      <c r="A13" s="20">
        <v>102</v>
      </c>
      <c r="B13" s="54">
        <v>10897</v>
      </c>
      <c r="C13" s="54">
        <v>13340</v>
      </c>
      <c r="D13" s="123">
        <f t="shared" si="0"/>
        <v>2443</v>
      </c>
      <c r="E13" s="54">
        <v>738.5</v>
      </c>
      <c r="F13">
        <v>5.5</v>
      </c>
      <c r="G13" s="145">
        <f t="shared" si="1"/>
        <v>0.992552471225457</v>
      </c>
      <c r="H13" s="74">
        <v>1</v>
      </c>
      <c r="I13" s="54">
        <v>280.2</v>
      </c>
      <c r="J13" s="54">
        <v>10.523</v>
      </c>
      <c r="K13" s="71">
        <v>0</v>
      </c>
      <c r="L13" s="48" t="s">
        <v>61</v>
      </c>
    </row>
    <row r="14" spans="1:12" ht="14.25">
      <c r="A14" s="20">
        <v>201</v>
      </c>
      <c r="B14" s="54">
        <v>29246</v>
      </c>
      <c r="C14" s="54">
        <v>34283</v>
      </c>
      <c r="D14" s="123">
        <f t="shared" si="0"/>
        <v>5037</v>
      </c>
      <c r="E14" s="54">
        <v>739</v>
      </c>
      <c r="F14" s="54">
        <v>5</v>
      </c>
      <c r="G14" s="145">
        <f t="shared" si="1"/>
        <v>0.993234100135318</v>
      </c>
      <c r="H14" s="74">
        <v>0</v>
      </c>
      <c r="I14" s="54">
        <v>903.7</v>
      </c>
      <c r="J14" s="54">
        <v>8.635</v>
      </c>
      <c r="K14" s="71">
        <v>0</v>
      </c>
      <c r="L14" s="48" t="s">
        <v>51</v>
      </c>
    </row>
    <row r="15" spans="1:12" ht="14.25">
      <c r="A15" s="20">
        <v>202</v>
      </c>
      <c r="B15" s="54">
        <v>27225</v>
      </c>
      <c r="C15">
        <v>33384</v>
      </c>
      <c r="D15" s="123">
        <f t="shared" si="0"/>
        <v>6159</v>
      </c>
      <c r="E15" s="54">
        <v>738.5</v>
      </c>
      <c r="F15" s="54">
        <v>5.5</v>
      </c>
      <c r="G15" s="145">
        <f t="shared" si="1"/>
        <v>0.992552471225457</v>
      </c>
      <c r="H15" s="74">
        <v>0</v>
      </c>
      <c r="I15" s="54">
        <v>1044</v>
      </c>
      <c r="J15" s="54">
        <v>9.397</v>
      </c>
      <c r="K15" s="71">
        <v>2</v>
      </c>
      <c r="L15" s="48" t="s">
        <v>51</v>
      </c>
    </row>
    <row r="16" spans="1:12" ht="14.25">
      <c r="A16" s="20">
        <v>203</v>
      </c>
      <c r="B16" s="54">
        <v>18607</v>
      </c>
      <c r="C16" s="54">
        <v>25263</v>
      </c>
      <c r="D16" s="123">
        <f t="shared" si="0"/>
        <v>6656</v>
      </c>
      <c r="E16" s="54">
        <v>735.5</v>
      </c>
      <c r="F16" s="54">
        <v>8.5</v>
      </c>
      <c r="G16" s="145">
        <f t="shared" si="1"/>
        <v>0.9884432358939497</v>
      </c>
      <c r="H16" s="74">
        <v>0</v>
      </c>
      <c r="I16" s="54">
        <v>1141.7</v>
      </c>
      <c r="J16" s="54">
        <v>7.977</v>
      </c>
      <c r="K16" s="71">
        <v>0</v>
      </c>
      <c r="L16" s="48" t="s">
        <v>51</v>
      </c>
    </row>
    <row r="17" spans="1:12" ht="14.25">
      <c r="A17" s="20">
        <v>204</v>
      </c>
      <c r="B17" s="54">
        <v>27713</v>
      </c>
      <c r="C17" s="54">
        <v>33830</v>
      </c>
      <c r="D17" s="123">
        <f t="shared" si="0"/>
        <v>6117</v>
      </c>
      <c r="E17" s="54">
        <v>744</v>
      </c>
      <c r="F17" s="54">
        <v>0</v>
      </c>
      <c r="G17" s="145">
        <f t="shared" si="1"/>
        <v>1</v>
      </c>
      <c r="H17" s="74">
        <v>0</v>
      </c>
      <c r="I17" s="54">
        <v>1037.9</v>
      </c>
      <c r="J17" s="54">
        <v>8.811</v>
      </c>
      <c r="K17" s="71">
        <v>0</v>
      </c>
      <c r="L17" s="48" t="s">
        <v>51</v>
      </c>
    </row>
    <row r="18" spans="1:12" ht="14.25">
      <c r="A18" s="20">
        <v>205</v>
      </c>
      <c r="B18" s="54">
        <v>27530</v>
      </c>
      <c r="C18" s="54">
        <v>33100</v>
      </c>
      <c r="D18" s="123">
        <f t="shared" si="0"/>
        <v>5570</v>
      </c>
      <c r="E18" s="54">
        <v>743.75</v>
      </c>
      <c r="F18" s="54">
        <v>0.25</v>
      </c>
      <c r="G18" s="145">
        <f t="shared" si="1"/>
        <v>0.9996638655462184</v>
      </c>
      <c r="H18" s="74">
        <v>0</v>
      </c>
      <c r="I18" s="54">
        <v>998.5</v>
      </c>
      <c r="J18" s="54">
        <v>7.609</v>
      </c>
      <c r="K18" s="71">
        <v>2</v>
      </c>
      <c r="L18" s="48" t="s">
        <v>51</v>
      </c>
    </row>
    <row r="19" spans="1:12" ht="14.25">
      <c r="A19" s="20">
        <v>206</v>
      </c>
      <c r="B19" s="54">
        <v>28000</v>
      </c>
      <c r="C19" s="54">
        <v>34487</v>
      </c>
      <c r="D19" s="123">
        <f t="shared" si="0"/>
        <v>6487</v>
      </c>
      <c r="E19" s="54">
        <v>742.25</v>
      </c>
      <c r="F19" s="54">
        <v>1.75</v>
      </c>
      <c r="G19" s="145">
        <f t="shared" si="1"/>
        <v>0.9976423038059953</v>
      </c>
      <c r="H19" s="74">
        <v>0</v>
      </c>
      <c r="I19" s="54">
        <v>1106.1</v>
      </c>
      <c r="J19" s="54">
        <v>8.247</v>
      </c>
      <c r="K19" s="71">
        <v>0</v>
      </c>
      <c r="L19" s="48" t="s">
        <v>51</v>
      </c>
    </row>
    <row r="20" spans="1:12" ht="14.25">
      <c r="A20" s="20">
        <v>207</v>
      </c>
      <c r="B20" s="54">
        <v>30148</v>
      </c>
      <c r="C20" s="54">
        <v>36544</v>
      </c>
      <c r="D20" s="123">
        <f t="shared" si="0"/>
        <v>6396</v>
      </c>
      <c r="E20" s="54">
        <v>738</v>
      </c>
      <c r="F20" s="54">
        <v>6</v>
      </c>
      <c r="G20" s="145">
        <f t="shared" si="1"/>
        <v>0.991869918699187</v>
      </c>
      <c r="H20" s="74">
        <v>0</v>
      </c>
      <c r="I20" s="54">
        <v>1123</v>
      </c>
      <c r="J20" s="54">
        <v>9.19</v>
      </c>
      <c r="K20" s="71">
        <v>0</v>
      </c>
      <c r="L20" s="48" t="s">
        <v>51</v>
      </c>
    </row>
    <row r="21" spans="1:12" ht="14.25">
      <c r="A21" s="20">
        <v>208</v>
      </c>
      <c r="B21" s="54">
        <v>27561</v>
      </c>
      <c r="C21" s="54">
        <v>34445</v>
      </c>
      <c r="D21" s="123">
        <f t="shared" si="0"/>
        <v>6884</v>
      </c>
      <c r="E21" s="54">
        <v>737.75</v>
      </c>
      <c r="F21" s="54">
        <v>6.25</v>
      </c>
      <c r="G21" s="145">
        <f t="shared" si="1"/>
        <v>0.9915282954930532</v>
      </c>
      <c r="H21" s="74">
        <v>0</v>
      </c>
      <c r="I21" s="54">
        <v>1212.3</v>
      </c>
      <c r="J21" s="54">
        <v>8.052</v>
      </c>
      <c r="K21" s="71">
        <v>0</v>
      </c>
      <c r="L21" s="48" t="s">
        <v>51</v>
      </c>
    </row>
    <row r="22" spans="1:12" ht="14.25">
      <c r="A22" s="20">
        <v>209</v>
      </c>
      <c r="B22" s="54">
        <v>29650</v>
      </c>
      <c r="C22" s="54">
        <v>35935</v>
      </c>
      <c r="D22" s="123">
        <f t="shared" si="0"/>
        <v>6285</v>
      </c>
      <c r="E22" s="54">
        <v>732.75</v>
      </c>
      <c r="F22" s="54">
        <v>11.25</v>
      </c>
      <c r="G22" s="145">
        <f t="shared" si="1"/>
        <v>0.984646878198567</v>
      </c>
      <c r="H22" s="74">
        <v>0</v>
      </c>
      <c r="I22" s="54">
        <v>1152.7</v>
      </c>
      <c r="J22" s="54">
        <v>8.258</v>
      </c>
      <c r="K22" s="71">
        <v>2</v>
      </c>
      <c r="L22" s="48" t="s">
        <v>51</v>
      </c>
    </row>
    <row r="23" spans="1:12" ht="14.25">
      <c r="A23" s="20">
        <v>210</v>
      </c>
      <c r="B23" s="54">
        <v>26657</v>
      </c>
      <c r="C23" s="54">
        <v>31759</v>
      </c>
      <c r="D23" s="123">
        <f t="shared" si="0"/>
        <v>5102</v>
      </c>
      <c r="E23" s="54">
        <v>719.5</v>
      </c>
      <c r="F23" s="54">
        <v>24.5</v>
      </c>
      <c r="G23" s="145">
        <f t="shared" si="1"/>
        <v>0.965948575399583</v>
      </c>
      <c r="H23" s="74">
        <v>1</v>
      </c>
      <c r="I23" s="54">
        <v>942.9</v>
      </c>
      <c r="J23" s="54">
        <v>8.541</v>
      </c>
      <c r="K23" s="71">
        <v>0</v>
      </c>
      <c r="L23" s="48" t="s">
        <v>51</v>
      </c>
    </row>
    <row r="24" spans="1:12" ht="14.25">
      <c r="A24" s="20">
        <v>211</v>
      </c>
      <c r="B24" s="54">
        <v>17692</v>
      </c>
      <c r="C24" s="54">
        <v>23021</v>
      </c>
      <c r="D24" s="123">
        <f t="shared" si="0"/>
        <v>5329</v>
      </c>
      <c r="E24" s="54">
        <v>737</v>
      </c>
      <c r="F24" s="54">
        <v>7</v>
      </c>
      <c r="G24" s="145">
        <f t="shared" si="1"/>
        <v>0.9905020352781547</v>
      </c>
      <c r="H24" s="74">
        <v>0</v>
      </c>
      <c r="I24" s="54">
        <v>924.1</v>
      </c>
      <c r="J24" s="54">
        <v>8.807</v>
      </c>
      <c r="K24" s="71">
        <v>0</v>
      </c>
      <c r="L24" s="48" t="s">
        <v>51</v>
      </c>
    </row>
    <row r="25" spans="1:12" ht="14.25">
      <c r="A25" s="20">
        <v>212</v>
      </c>
      <c r="B25" s="54">
        <v>26177</v>
      </c>
      <c r="C25" s="54">
        <v>27667</v>
      </c>
      <c r="D25" s="123">
        <f t="shared" si="0"/>
        <v>1490</v>
      </c>
      <c r="E25" s="54">
        <v>734.25</v>
      </c>
      <c r="F25" s="54">
        <v>9.75</v>
      </c>
      <c r="G25" s="145">
        <f t="shared" si="1"/>
        <v>0.9867211440245148</v>
      </c>
      <c r="H25" s="74">
        <v>0</v>
      </c>
      <c r="I25" s="54">
        <v>361.9</v>
      </c>
      <c r="J25" s="54">
        <v>7.282</v>
      </c>
      <c r="K25" s="71">
        <v>0</v>
      </c>
      <c r="L25" s="48" t="s">
        <v>51</v>
      </c>
    </row>
    <row r="26" spans="1:12" ht="14.25">
      <c r="A26" s="20">
        <v>213</v>
      </c>
      <c r="B26" s="54">
        <v>26012</v>
      </c>
      <c r="C26" s="54">
        <v>26012</v>
      </c>
      <c r="D26" s="123">
        <f t="shared" si="0"/>
        <v>0</v>
      </c>
      <c r="E26" s="54">
        <v>0</v>
      </c>
      <c r="F26" s="54">
        <v>744</v>
      </c>
      <c r="G26" s="145">
        <v>0</v>
      </c>
      <c r="H26" s="74">
        <v>0</v>
      </c>
      <c r="I26" s="54"/>
      <c r="J26" s="54"/>
      <c r="K26" s="71">
        <v>0</v>
      </c>
      <c r="L26" s="48" t="s">
        <v>51</v>
      </c>
    </row>
    <row r="27" spans="1:12" ht="14.25">
      <c r="A27" s="20">
        <v>214</v>
      </c>
      <c r="B27" s="54">
        <v>29702</v>
      </c>
      <c r="C27">
        <v>34026</v>
      </c>
      <c r="D27" s="123">
        <f t="shared" si="0"/>
        <v>4324</v>
      </c>
      <c r="E27" s="54">
        <v>723.5</v>
      </c>
      <c r="F27" s="54">
        <v>20.5</v>
      </c>
      <c r="G27" s="145">
        <f t="shared" si="1"/>
        <v>0.9716655148583275</v>
      </c>
      <c r="H27" s="74">
        <v>1</v>
      </c>
      <c r="I27" s="54">
        <v>782.4</v>
      </c>
      <c r="J27" s="54">
        <v>8.025</v>
      </c>
      <c r="K27" s="71">
        <v>0</v>
      </c>
      <c r="L27" s="48" t="s">
        <v>51</v>
      </c>
    </row>
    <row r="28" spans="1:12" ht="14.25">
      <c r="A28" s="20">
        <v>215</v>
      </c>
      <c r="B28" s="54">
        <v>29189</v>
      </c>
      <c r="C28" s="54">
        <v>35707</v>
      </c>
      <c r="D28" s="123">
        <f t="shared" si="0"/>
        <v>6518</v>
      </c>
      <c r="E28" s="54">
        <v>732</v>
      </c>
      <c r="F28" s="54">
        <v>12</v>
      </c>
      <c r="G28" s="145">
        <f t="shared" si="1"/>
        <v>0.9836065573770492</v>
      </c>
      <c r="H28" s="74">
        <v>0</v>
      </c>
      <c r="I28" s="54">
        <v>1256.9</v>
      </c>
      <c r="J28" s="54">
        <v>6.707</v>
      </c>
      <c r="K28" s="71">
        <v>0</v>
      </c>
      <c r="L28" s="48" t="s">
        <v>51</v>
      </c>
    </row>
    <row r="29" spans="1:12" ht="14.25">
      <c r="A29" s="20">
        <v>216</v>
      </c>
      <c r="B29" s="54">
        <v>26500</v>
      </c>
      <c r="C29" s="54">
        <v>32134</v>
      </c>
      <c r="D29" s="123">
        <f t="shared" si="0"/>
        <v>5634</v>
      </c>
      <c r="E29" s="54">
        <v>731.5</v>
      </c>
      <c r="F29" s="54">
        <v>12.5</v>
      </c>
      <c r="G29" s="145">
        <f t="shared" si="1"/>
        <v>0.9829118250170882</v>
      </c>
      <c r="H29" s="74">
        <v>0</v>
      </c>
      <c r="I29" s="54">
        <v>989.8</v>
      </c>
      <c r="J29" s="54">
        <v>9.685</v>
      </c>
      <c r="K29" s="71">
        <v>0</v>
      </c>
      <c r="L29" s="48" t="s">
        <v>51</v>
      </c>
    </row>
    <row r="30" spans="1:12" ht="14.25">
      <c r="A30" s="20">
        <v>217</v>
      </c>
      <c r="B30" s="54">
        <v>15506</v>
      </c>
      <c r="C30" s="54">
        <v>19177</v>
      </c>
      <c r="D30" s="123">
        <f t="shared" si="0"/>
        <v>3671</v>
      </c>
      <c r="E30" s="54">
        <v>737</v>
      </c>
      <c r="F30" s="54">
        <v>7</v>
      </c>
      <c r="G30" s="145">
        <f t="shared" si="1"/>
        <v>0.9905020352781547</v>
      </c>
      <c r="H30" s="74">
        <v>0</v>
      </c>
      <c r="I30" s="54">
        <v>715</v>
      </c>
      <c r="J30" s="54">
        <v>8.99</v>
      </c>
      <c r="K30" s="71">
        <v>0</v>
      </c>
      <c r="L30" s="48" t="s">
        <v>51</v>
      </c>
    </row>
    <row r="31" spans="1:12" ht="14.25">
      <c r="A31" s="20">
        <v>218</v>
      </c>
      <c r="B31" s="54">
        <v>31552</v>
      </c>
      <c r="C31" s="54">
        <v>35682</v>
      </c>
      <c r="D31" s="123">
        <f t="shared" si="0"/>
        <v>4130</v>
      </c>
      <c r="E31" s="54">
        <v>730.92</v>
      </c>
      <c r="F31" s="54">
        <v>13.08</v>
      </c>
      <c r="G31" s="145">
        <f t="shared" si="1"/>
        <v>0.9821047447053028</v>
      </c>
      <c r="H31" s="74">
        <v>0</v>
      </c>
      <c r="I31" s="54">
        <v>713.7</v>
      </c>
      <c r="J31" s="54">
        <v>8.422</v>
      </c>
      <c r="K31" s="71">
        <v>0</v>
      </c>
      <c r="L31" s="48" t="s">
        <v>51</v>
      </c>
    </row>
    <row r="32" spans="1:12" ht="14.25">
      <c r="A32" s="20">
        <v>219</v>
      </c>
      <c r="B32" s="54">
        <v>31296</v>
      </c>
      <c r="C32" s="54">
        <v>37550</v>
      </c>
      <c r="D32" s="123">
        <f t="shared" si="0"/>
        <v>6254</v>
      </c>
      <c r="E32" s="54">
        <v>726.08</v>
      </c>
      <c r="F32" s="54">
        <v>17.92</v>
      </c>
      <c r="G32" s="145">
        <f t="shared" si="1"/>
        <v>0.9753195240193918</v>
      </c>
      <c r="H32" s="74">
        <v>0</v>
      </c>
      <c r="I32" s="54">
        <v>975.5</v>
      </c>
      <c r="J32" s="54">
        <v>8.251</v>
      </c>
      <c r="K32" s="71">
        <v>2</v>
      </c>
      <c r="L32" s="48" t="s">
        <v>51</v>
      </c>
    </row>
    <row r="33" spans="1:12" ht="14.25">
      <c r="A33" s="20">
        <v>220</v>
      </c>
      <c r="B33" s="54">
        <v>30530</v>
      </c>
      <c r="C33" s="54">
        <v>36445</v>
      </c>
      <c r="D33" s="123">
        <f t="shared" si="0"/>
        <v>5915</v>
      </c>
      <c r="E33" s="54">
        <v>730.75</v>
      </c>
      <c r="F33" s="54">
        <v>13.25</v>
      </c>
      <c r="G33" s="145">
        <f t="shared" si="1"/>
        <v>0.9818679438932604</v>
      </c>
      <c r="H33" s="74">
        <v>0</v>
      </c>
      <c r="I33" s="54">
        <v>1095.6</v>
      </c>
      <c r="J33" s="54">
        <v>7.664</v>
      </c>
      <c r="K33" s="71">
        <v>1</v>
      </c>
      <c r="L33" s="48" t="s">
        <v>51</v>
      </c>
    </row>
    <row r="34" spans="1:14" ht="14.25">
      <c r="A34" s="20">
        <v>441</v>
      </c>
      <c r="B34" s="54">
        <v>139940</v>
      </c>
      <c r="C34" s="54">
        <v>141140</v>
      </c>
      <c r="D34" s="123">
        <f t="shared" si="0"/>
        <v>1200</v>
      </c>
      <c r="E34" s="54">
        <v>690.33</v>
      </c>
      <c r="F34" s="54">
        <v>53.67</v>
      </c>
      <c r="G34" s="145">
        <f t="shared" si="1"/>
        <v>0.9222545738994394</v>
      </c>
      <c r="H34" s="74">
        <v>1</v>
      </c>
      <c r="I34" s="54">
        <v>293.7</v>
      </c>
      <c r="J34" s="54">
        <v>6.811</v>
      </c>
      <c r="K34" s="55">
        <v>0</v>
      </c>
      <c r="L34" s="48" t="s">
        <v>8</v>
      </c>
      <c r="N34" s="84"/>
    </row>
    <row r="35" spans="1:12" ht="14.25">
      <c r="A35" s="20">
        <v>442</v>
      </c>
      <c r="B35" s="54">
        <v>161156</v>
      </c>
      <c r="C35" s="54">
        <v>162920</v>
      </c>
      <c r="D35" s="123">
        <f t="shared" si="0"/>
        <v>1764</v>
      </c>
      <c r="E35" s="54">
        <v>742.67</v>
      </c>
      <c r="F35" s="54">
        <v>1.33</v>
      </c>
      <c r="G35" s="145">
        <f t="shared" si="1"/>
        <v>0.9982091642317583</v>
      </c>
      <c r="H35" s="74">
        <v>0</v>
      </c>
      <c r="I35" s="54">
        <v>490.8</v>
      </c>
      <c r="J35" s="54">
        <v>5.793</v>
      </c>
      <c r="K35" s="55">
        <v>0</v>
      </c>
      <c r="L35" s="48" t="s">
        <v>8</v>
      </c>
    </row>
    <row r="36" spans="1:12" ht="14.25">
      <c r="A36" s="20">
        <v>445</v>
      </c>
      <c r="B36" s="54">
        <v>22011</v>
      </c>
      <c r="C36" s="54">
        <v>24605</v>
      </c>
      <c r="D36" s="123">
        <f t="shared" si="0"/>
        <v>2594</v>
      </c>
      <c r="E36">
        <v>738.75</v>
      </c>
      <c r="F36" s="54">
        <v>5.25</v>
      </c>
      <c r="G36" s="145">
        <f t="shared" si="1"/>
        <v>0.9928934010152284</v>
      </c>
      <c r="H36" s="74">
        <v>0</v>
      </c>
      <c r="I36" s="54">
        <v>745.7</v>
      </c>
      <c r="J36" s="54">
        <v>5.322</v>
      </c>
      <c r="K36" s="55">
        <v>0</v>
      </c>
      <c r="L36" s="48" t="s">
        <v>8</v>
      </c>
    </row>
    <row r="37" spans="1:14" ht="14.25">
      <c r="A37" s="20">
        <v>501</v>
      </c>
      <c r="B37">
        <v>77072</v>
      </c>
      <c r="C37" s="54">
        <v>80777</v>
      </c>
      <c r="D37" s="123">
        <f>C37-B37</f>
        <v>3705</v>
      </c>
      <c r="E37" s="54">
        <v>711.67</v>
      </c>
      <c r="F37" s="54">
        <v>32.33</v>
      </c>
      <c r="G37" s="145">
        <f>(E37-F37)/E37</f>
        <v>0.9545716413506259</v>
      </c>
      <c r="H37" s="74">
        <v>1</v>
      </c>
      <c r="I37" s="54">
        <v>1088.9</v>
      </c>
      <c r="J37" s="54">
        <v>5.299</v>
      </c>
      <c r="K37" s="55">
        <v>2</v>
      </c>
      <c r="L37" s="15" t="s">
        <v>8</v>
      </c>
      <c r="M37" s="84"/>
      <c r="N37" s="84"/>
    </row>
    <row r="38" spans="1:14" ht="14.25">
      <c r="A38" s="20">
        <v>502</v>
      </c>
      <c r="B38" s="54">
        <v>55029</v>
      </c>
      <c r="C38" s="54">
        <v>2858</v>
      </c>
      <c r="D38" s="123">
        <v>4212</v>
      </c>
      <c r="E38" s="54">
        <v>733.43</v>
      </c>
      <c r="F38" s="54">
        <v>10.57</v>
      </c>
      <c r="G38" s="145">
        <f>(E38-F38)/E38</f>
        <v>0.9855882633652836</v>
      </c>
      <c r="H38" s="74">
        <v>0</v>
      </c>
      <c r="I38" s="54">
        <v>1188.8</v>
      </c>
      <c r="J38" s="54">
        <v>6.584</v>
      </c>
      <c r="K38" s="55">
        <v>0</v>
      </c>
      <c r="L38" s="15" t="s">
        <v>8</v>
      </c>
      <c r="M38" s="84"/>
      <c r="N38" s="84"/>
    </row>
    <row r="39" spans="1:14" ht="14.25">
      <c r="A39" s="20">
        <v>503</v>
      </c>
      <c r="B39" s="54">
        <v>29621</v>
      </c>
      <c r="C39" s="54">
        <v>34313</v>
      </c>
      <c r="D39" s="123">
        <f t="shared" si="0"/>
        <v>4692</v>
      </c>
      <c r="E39" s="54">
        <v>742</v>
      </c>
      <c r="F39" s="54">
        <v>2</v>
      </c>
      <c r="G39" s="145">
        <f aca="true" t="shared" si="2" ref="G39:G52">(E39-F39)/E39</f>
        <v>0.9973045822102425</v>
      </c>
      <c r="H39" s="74">
        <v>0</v>
      </c>
      <c r="I39" s="54">
        <v>1280</v>
      </c>
      <c r="J39" s="54">
        <v>6.617</v>
      </c>
      <c r="K39" s="55">
        <v>0</v>
      </c>
      <c r="L39" s="15" t="s">
        <v>8</v>
      </c>
      <c r="M39" s="84"/>
      <c r="N39" s="84"/>
    </row>
    <row r="40" spans="1:14" ht="14.25">
      <c r="A40" s="20">
        <v>504</v>
      </c>
      <c r="B40" s="54">
        <v>14207</v>
      </c>
      <c r="C40">
        <v>15968</v>
      </c>
      <c r="D40" s="123">
        <f>C40-B40</f>
        <v>1761</v>
      </c>
      <c r="E40" s="54">
        <v>736</v>
      </c>
      <c r="F40" s="54">
        <v>8</v>
      </c>
      <c r="G40" s="145">
        <f t="shared" si="2"/>
        <v>0.9891304347826086</v>
      </c>
      <c r="H40" s="74">
        <v>0</v>
      </c>
      <c r="I40" s="54">
        <v>541.3</v>
      </c>
      <c r="J40" s="54">
        <v>6.354</v>
      </c>
      <c r="K40" s="55">
        <v>0</v>
      </c>
      <c r="L40" s="15" t="s">
        <v>8</v>
      </c>
      <c r="M40" s="84"/>
      <c r="N40" s="84"/>
    </row>
    <row r="41" spans="1:14" ht="14.25">
      <c r="A41" s="20">
        <v>505</v>
      </c>
      <c r="B41" s="54">
        <v>127254</v>
      </c>
      <c r="C41" s="54">
        <v>130995</v>
      </c>
      <c r="D41" s="123">
        <f t="shared" si="0"/>
        <v>3741</v>
      </c>
      <c r="E41" s="54">
        <v>716.5</v>
      </c>
      <c r="F41" s="54">
        <v>27.5</v>
      </c>
      <c r="G41" s="145">
        <f t="shared" si="2"/>
        <v>0.9616189811584089</v>
      </c>
      <c r="H41" s="170">
        <v>0</v>
      </c>
      <c r="I41" s="54">
        <v>981</v>
      </c>
      <c r="J41" s="54">
        <v>12.028</v>
      </c>
      <c r="K41" s="55">
        <v>0</v>
      </c>
      <c r="L41" s="15" t="s">
        <v>8</v>
      </c>
      <c r="M41" s="84"/>
      <c r="N41" s="84"/>
    </row>
    <row r="42" spans="1:12" ht="14.25">
      <c r="A42" s="20">
        <v>506</v>
      </c>
      <c r="B42" s="54">
        <v>29914</v>
      </c>
      <c r="C42" s="54">
        <v>32697</v>
      </c>
      <c r="D42" s="123">
        <f t="shared" si="0"/>
        <v>2783</v>
      </c>
      <c r="E42" s="54">
        <v>690.24</v>
      </c>
      <c r="F42" s="54">
        <v>53.76</v>
      </c>
      <c r="G42" s="145">
        <f t="shared" si="2"/>
        <v>0.9221140472878999</v>
      </c>
      <c r="H42" s="170">
        <v>0</v>
      </c>
      <c r="I42" s="54">
        <v>709.6</v>
      </c>
      <c r="J42" s="54">
        <v>9.203</v>
      </c>
      <c r="K42" s="55">
        <v>2</v>
      </c>
      <c r="L42" s="15" t="s">
        <v>8</v>
      </c>
    </row>
    <row r="43" spans="1:12" ht="14.25">
      <c r="A43" s="20">
        <v>507</v>
      </c>
      <c r="B43" s="54">
        <v>12932</v>
      </c>
      <c r="C43" s="54">
        <v>16662</v>
      </c>
      <c r="D43" s="123">
        <f t="shared" si="0"/>
        <v>3730</v>
      </c>
      <c r="E43" s="54">
        <v>702.5</v>
      </c>
      <c r="F43" s="54">
        <v>41.5</v>
      </c>
      <c r="G43" s="145">
        <f t="shared" si="2"/>
        <v>0.9409252669039145</v>
      </c>
      <c r="H43" s="170">
        <v>1</v>
      </c>
      <c r="I43" s="54">
        <v>1090.3</v>
      </c>
      <c r="J43" s="54">
        <v>7.107</v>
      </c>
      <c r="K43" s="55">
        <v>1</v>
      </c>
      <c r="L43" s="15" t="s">
        <v>8</v>
      </c>
    </row>
    <row r="44" spans="1:12" ht="14.25">
      <c r="A44" s="20">
        <v>508</v>
      </c>
      <c r="B44" s="54">
        <v>146698</v>
      </c>
      <c r="C44" s="54">
        <v>150870</v>
      </c>
      <c r="D44" s="123">
        <f t="shared" si="0"/>
        <v>4172</v>
      </c>
      <c r="E44" s="54">
        <v>727.5</v>
      </c>
      <c r="F44">
        <v>16.5</v>
      </c>
      <c r="G44" s="145">
        <f t="shared" si="2"/>
        <v>0.977319587628866</v>
      </c>
      <c r="H44" s="170">
        <v>0</v>
      </c>
      <c r="I44" s="54">
        <v>1173.7</v>
      </c>
      <c r="J44" s="54">
        <v>6.705</v>
      </c>
      <c r="K44" s="55">
        <v>0</v>
      </c>
      <c r="L44" s="15" t="s">
        <v>8</v>
      </c>
    </row>
    <row r="45" spans="1:12" ht="14.25">
      <c r="A45" s="20">
        <v>509</v>
      </c>
      <c r="B45" s="54">
        <v>259156</v>
      </c>
      <c r="C45" s="54">
        <v>262974</v>
      </c>
      <c r="D45" s="123">
        <f t="shared" si="0"/>
        <v>3818</v>
      </c>
      <c r="E45" s="54">
        <v>731.17</v>
      </c>
      <c r="F45" s="54">
        <v>12.83</v>
      </c>
      <c r="G45" s="145">
        <f>(E45-F45)/E45</f>
        <v>0.9824527811589644</v>
      </c>
      <c r="H45" s="170">
        <v>0</v>
      </c>
      <c r="I45" s="54">
        <v>1092</v>
      </c>
      <c r="J45" s="54">
        <v>5.57</v>
      </c>
      <c r="K45" s="55">
        <v>2</v>
      </c>
      <c r="L45" s="15" t="s">
        <v>8</v>
      </c>
    </row>
    <row r="46" spans="1:12" ht="14.25">
      <c r="A46" s="20">
        <v>510</v>
      </c>
      <c r="B46" s="54">
        <v>14548</v>
      </c>
      <c r="C46" s="54">
        <v>15328</v>
      </c>
      <c r="D46" s="123">
        <f t="shared" si="0"/>
        <v>780</v>
      </c>
      <c r="E46" s="54">
        <v>69.33</v>
      </c>
      <c r="F46" s="54">
        <v>674.67</v>
      </c>
      <c r="G46" s="145">
        <v>0.11</v>
      </c>
      <c r="H46" s="170">
        <v>0</v>
      </c>
      <c r="I46" s="54">
        <v>362.2</v>
      </c>
      <c r="J46" s="54">
        <v>3.674</v>
      </c>
      <c r="K46" s="55">
        <v>0</v>
      </c>
      <c r="L46" s="15" t="s">
        <v>8</v>
      </c>
    </row>
    <row r="47" spans="1:12" ht="14.25">
      <c r="A47" s="20">
        <v>511</v>
      </c>
      <c r="B47" s="54">
        <v>27608</v>
      </c>
      <c r="C47" s="54">
        <v>31340</v>
      </c>
      <c r="D47" s="123">
        <f t="shared" si="0"/>
        <v>3732</v>
      </c>
      <c r="E47" s="54">
        <v>733.58</v>
      </c>
      <c r="F47" s="54">
        <v>10.42</v>
      </c>
      <c r="G47" s="145">
        <f t="shared" si="2"/>
        <v>0.9857956869053137</v>
      </c>
      <c r="H47" s="170">
        <v>0</v>
      </c>
      <c r="I47" s="54">
        <v>1202.3</v>
      </c>
      <c r="J47" s="54">
        <v>5.374</v>
      </c>
      <c r="K47" s="55">
        <v>0</v>
      </c>
      <c r="L47" s="15" t="s">
        <v>8</v>
      </c>
    </row>
    <row r="48" spans="1:12" ht="14.25">
      <c r="A48" s="20">
        <v>512</v>
      </c>
      <c r="B48" s="54">
        <v>24540</v>
      </c>
      <c r="C48" s="54">
        <v>26744</v>
      </c>
      <c r="D48" s="123">
        <f t="shared" si="0"/>
        <v>2204</v>
      </c>
      <c r="E48" s="54">
        <v>669</v>
      </c>
      <c r="F48" s="54">
        <v>75</v>
      </c>
      <c r="G48" s="145">
        <f t="shared" si="2"/>
        <v>0.8878923766816144</v>
      </c>
      <c r="H48" s="170">
        <v>0</v>
      </c>
      <c r="I48" s="54">
        <v>712.3</v>
      </c>
      <c r="J48" s="54">
        <v>7.413</v>
      </c>
      <c r="K48" s="55">
        <v>0</v>
      </c>
      <c r="L48" s="15" t="s">
        <v>8</v>
      </c>
    </row>
    <row r="49" spans="1:12" ht="14.25">
      <c r="A49" s="20">
        <v>513</v>
      </c>
      <c r="B49" s="54">
        <v>33529</v>
      </c>
      <c r="C49" s="54">
        <v>34141</v>
      </c>
      <c r="D49" s="123">
        <f t="shared" si="0"/>
        <v>612</v>
      </c>
      <c r="E49" s="54">
        <v>686.83</v>
      </c>
      <c r="F49" s="54">
        <v>57.17</v>
      </c>
      <c r="G49" s="145">
        <f>(E49-F49)/E49</f>
        <v>0.9167625176535679</v>
      </c>
      <c r="H49" s="74">
        <v>0</v>
      </c>
      <c r="I49" s="54">
        <v>239.3</v>
      </c>
      <c r="J49" s="54">
        <v>4.66</v>
      </c>
      <c r="K49" s="55">
        <v>0</v>
      </c>
      <c r="L49" s="15" t="s">
        <v>8</v>
      </c>
    </row>
    <row r="50" spans="1:12" ht="14.25">
      <c r="A50" s="20">
        <v>514</v>
      </c>
      <c r="B50" s="54">
        <v>342399</v>
      </c>
      <c r="C50" s="54">
        <v>345605</v>
      </c>
      <c r="D50" s="123">
        <f t="shared" si="0"/>
        <v>3206</v>
      </c>
      <c r="E50" s="54">
        <v>717.42</v>
      </c>
      <c r="F50" s="54">
        <v>26.58</v>
      </c>
      <c r="G50" s="145">
        <f>(E50-F50)/E50</f>
        <v>0.9629505728861754</v>
      </c>
      <c r="H50" s="170">
        <v>0</v>
      </c>
      <c r="I50" s="54">
        <v>980.2</v>
      </c>
      <c r="J50" s="54">
        <v>5.859</v>
      </c>
      <c r="K50" s="55">
        <v>2</v>
      </c>
      <c r="L50" s="15" t="s">
        <v>8</v>
      </c>
    </row>
    <row r="51" spans="1:12" ht="14.25">
      <c r="A51" s="20">
        <v>515</v>
      </c>
      <c r="B51" s="54">
        <v>165441</v>
      </c>
      <c r="C51">
        <v>166886</v>
      </c>
      <c r="D51" s="123">
        <f t="shared" si="0"/>
        <v>1445</v>
      </c>
      <c r="E51" s="54">
        <v>734</v>
      </c>
      <c r="F51" s="54">
        <v>10</v>
      </c>
      <c r="G51" s="145">
        <f t="shared" si="2"/>
        <v>0.9863760217983651</v>
      </c>
      <c r="H51" s="170">
        <v>0</v>
      </c>
      <c r="I51" s="54">
        <v>401.3</v>
      </c>
      <c r="J51" s="54">
        <v>3.292</v>
      </c>
      <c r="K51" s="55">
        <v>0</v>
      </c>
      <c r="L51" s="15" t="s">
        <v>8</v>
      </c>
    </row>
    <row r="52" spans="1:12" ht="14.25">
      <c r="A52" s="20">
        <v>516</v>
      </c>
      <c r="B52" s="54">
        <v>28272</v>
      </c>
      <c r="C52" s="54">
        <v>29490</v>
      </c>
      <c r="D52" s="123">
        <f t="shared" si="0"/>
        <v>1218</v>
      </c>
      <c r="E52" s="54">
        <v>739.5</v>
      </c>
      <c r="F52" s="54">
        <v>4.5</v>
      </c>
      <c r="G52" s="145">
        <f t="shared" si="2"/>
        <v>0.9939148073022313</v>
      </c>
      <c r="H52" s="170">
        <v>0</v>
      </c>
      <c r="I52" s="54">
        <v>61.5</v>
      </c>
      <c r="J52" s="54">
        <v>1.131</v>
      </c>
      <c r="K52" s="55">
        <v>0</v>
      </c>
      <c r="L52" s="15" t="s">
        <v>8</v>
      </c>
    </row>
    <row r="53" spans="1:12" ht="14.25">
      <c r="A53" s="20">
        <v>517</v>
      </c>
      <c r="B53" s="54">
        <v>68447</v>
      </c>
      <c r="C53">
        <v>72491</v>
      </c>
      <c r="D53" s="123">
        <f t="shared" si="0"/>
        <v>4044</v>
      </c>
      <c r="E53" s="54">
        <v>731.67</v>
      </c>
      <c r="F53">
        <v>12.33</v>
      </c>
      <c r="G53" s="145">
        <f t="shared" si="1"/>
        <v>0.9831481405551683</v>
      </c>
      <c r="H53" s="170">
        <v>0</v>
      </c>
      <c r="I53" s="54">
        <v>1099.4</v>
      </c>
      <c r="J53" s="54">
        <v>7.379</v>
      </c>
      <c r="K53" s="55">
        <v>0</v>
      </c>
      <c r="L53" s="15" t="s">
        <v>8</v>
      </c>
    </row>
    <row r="54" spans="1:12" ht="14.25">
      <c r="A54" s="20">
        <v>518</v>
      </c>
      <c r="B54" s="54">
        <v>12686</v>
      </c>
      <c r="C54" s="54">
        <v>15282</v>
      </c>
      <c r="D54" s="123">
        <f t="shared" si="0"/>
        <v>2596</v>
      </c>
      <c r="E54" s="54">
        <v>659.75</v>
      </c>
      <c r="F54" s="54">
        <v>84.25</v>
      </c>
      <c r="G54" s="145">
        <f t="shared" si="1"/>
        <v>0.8723001136794241</v>
      </c>
      <c r="H54" s="170">
        <v>1</v>
      </c>
      <c r="I54" s="54">
        <v>826.2</v>
      </c>
      <c r="J54" s="54">
        <v>6.544</v>
      </c>
      <c r="K54" s="55">
        <v>1</v>
      </c>
      <c r="L54" s="15" t="s">
        <v>8</v>
      </c>
    </row>
    <row r="55" spans="1:12" ht="14.25">
      <c r="A55" s="20">
        <v>519</v>
      </c>
      <c r="B55" s="54">
        <v>79054</v>
      </c>
      <c r="C55" s="54">
        <v>79084</v>
      </c>
      <c r="D55" s="123">
        <f t="shared" si="0"/>
        <v>30</v>
      </c>
      <c r="E55" s="54">
        <v>0</v>
      </c>
      <c r="F55" s="54">
        <v>744</v>
      </c>
      <c r="G55" s="145">
        <v>0</v>
      </c>
      <c r="H55" s="170">
        <v>0</v>
      </c>
      <c r="I55" s="54">
        <v>123.5</v>
      </c>
      <c r="J55" s="54">
        <v>1.052</v>
      </c>
      <c r="K55" s="55">
        <v>0</v>
      </c>
      <c r="L55" s="15" t="s">
        <v>8</v>
      </c>
    </row>
    <row r="56" spans="1:12" ht="14.25">
      <c r="A56" s="20">
        <v>520</v>
      </c>
      <c r="B56" s="54">
        <v>106407</v>
      </c>
      <c r="C56" s="54">
        <v>106509</v>
      </c>
      <c r="D56" s="123">
        <f t="shared" si="0"/>
        <v>102</v>
      </c>
      <c r="E56" s="54">
        <v>0</v>
      </c>
      <c r="F56" s="54">
        <v>744</v>
      </c>
      <c r="G56" s="145">
        <v>0</v>
      </c>
      <c r="H56" s="170">
        <v>0</v>
      </c>
      <c r="I56" s="54">
        <v>0</v>
      </c>
      <c r="J56" s="54">
        <v>0</v>
      </c>
      <c r="K56" s="55">
        <v>0</v>
      </c>
      <c r="L56" s="15" t="s">
        <v>8</v>
      </c>
    </row>
    <row r="57" spans="1:12" ht="14.25">
      <c r="A57" s="20">
        <v>522</v>
      </c>
      <c r="B57" s="54">
        <v>44821</v>
      </c>
      <c r="C57" s="54">
        <v>48223</v>
      </c>
      <c r="D57" s="123">
        <f t="shared" si="0"/>
        <v>3402</v>
      </c>
      <c r="E57" s="54">
        <v>710.67</v>
      </c>
      <c r="F57" s="54">
        <v>33.33</v>
      </c>
      <c r="G57" s="145">
        <f t="shared" si="1"/>
        <v>0.953100595212968</v>
      </c>
      <c r="H57" s="170">
        <v>0</v>
      </c>
      <c r="I57" s="54">
        <v>1020.3</v>
      </c>
      <c r="J57" s="54">
        <v>6.612</v>
      </c>
      <c r="K57" s="55">
        <v>0</v>
      </c>
      <c r="L57" s="15" t="s">
        <v>8</v>
      </c>
    </row>
    <row r="58" spans="1:12" ht="14.25">
      <c r="A58" s="20">
        <v>523</v>
      </c>
      <c r="B58" s="54">
        <v>2261</v>
      </c>
      <c r="C58" s="54">
        <v>6512</v>
      </c>
      <c r="D58" s="123">
        <f t="shared" si="0"/>
        <v>4251</v>
      </c>
      <c r="E58" s="54">
        <v>726.5</v>
      </c>
      <c r="F58" s="54">
        <v>17.5</v>
      </c>
      <c r="G58" s="145">
        <f t="shared" si="1"/>
        <v>0.9759119064005506</v>
      </c>
      <c r="H58" s="170">
        <v>0</v>
      </c>
      <c r="I58" s="54">
        <v>1255.5</v>
      </c>
      <c r="J58" s="54">
        <v>7.03</v>
      </c>
      <c r="K58" s="55">
        <v>0</v>
      </c>
      <c r="L58" s="15" t="s">
        <v>8</v>
      </c>
    </row>
    <row r="59" spans="1:12" ht="14.25">
      <c r="A59" s="20">
        <v>524</v>
      </c>
      <c r="B59" s="54">
        <v>12037</v>
      </c>
      <c r="C59" s="54">
        <v>16632</v>
      </c>
      <c r="D59" s="123">
        <f t="shared" si="0"/>
        <v>4595</v>
      </c>
      <c r="E59" s="54">
        <v>737.75</v>
      </c>
      <c r="F59" s="54">
        <v>6.25</v>
      </c>
      <c r="G59" s="145">
        <f>(E59-F59)/E59</f>
        <v>0.9915282954930532</v>
      </c>
      <c r="H59" s="170">
        <v>0</v>
      </c>
      <c r="I59" s="54">
        <v>1287.9</v>
      </c>
      <c r="J59" s="54">
        <v>5.704</v>
      </c>
      <c r="K59" s="55">
        <v>0</v>
      </c>
      <c r="L59" s="15" t="s">
        <v>8</v>
      </c>
    </row>
    <row r="60" spans="1:13" ht="14.25">
      <c r="A60" s="20">
        <v>526</v>
      </c>
      <c r="B60" s="54">
        <v>275211</v>
      </c>
      <c r="C60" s="54">
        <v>278206</v>
      </c>
      <c r="D60" s="123">
        <f t="shared" si="0"/>
        <v>2995</v>
      </c>
      <c r="E60" s="54">
        <v>718.33</v>
      </c>
      <c r="F60" s="54">
        <v>25.67</v>
      </c>
      <c r="G60" s="145">
        <f t="shared" si="1"/>
        <v>0.9642643353333427</v>
      </c>
      <c r="H60" s="170">
        <v>2</v>
      </c>
      <c r="I60" s="54">
        <v>894.8</v>
      </c>
      <c r="J60" s="54">
        <v>7.309</v>
      </c>
      <c r="K60" s="55">
        <v>2</v>
      </c>
      <c r="L60" s="15" t="s">
        <v>8</v>
      </c>
      <c r="M60" s="177"/>
    </row>
    <row r="61" spans="1:12" ht="14.25">
      <c r="A61" s="20">
        <v>527</v>
      </c>
      <c r="B61" s="54">
        <v>100781</v>
      </c>
      <c r="C61" s="54">
        <v>101487</v>
      </c>
      <c r="D61" s="123">
        <f t="shared" si="0"/>
        <v>706</v>
      </c>
      <c r="E61" s="54">
        <v>729.75</v>
      </c>
      <c r="F61" s="54">
        <v>14.25</v>
      </c>
      <c r="G61" s="145">
        <f t="shared" si="1"/>
        <v>0.9804727646454265</v>
      </c>
      <c r="H61" s="170">
        <v>0</v>
      </c>
      <c r="I61" s="54">
        <v>220.4</v>
      </c>
      <c r="J61" s="54">
        <v>3.143</v>
      </c>
      <c r="K61" s="55">
        <v>0</v>
      </c>
      <c r="L61" s="15" t="s">
        <v>8</v>
      </c>
    </row>
    <row r="62" spans="1:13" ht="14.25">
      <c r="A62" s="20">
        <v>701</v>
      </c>
      <c r="B62" s="54">
        <v>143295</v>
      </c>
      <c r="C62" s="54">
        <v>149552</v>
      </c>
      <c r="D62" s="123">
        <f t="shared" si="0"/>
        <v>6257</v>
      </c>
      <c r="E62" s="54">
        <v>730</v>
      </c>
      <c r="F62" s="54">
        <v>14</v>
      </c>
      <c r="G62" s="145">
        <f>(E62-F62)/E62</f>
        <v>0.9808219178082191</v>
      </c>
      <c r="H62" s="170">
        <v>0</v>
      </c>
      <c r="I62" s="54">
        <v>1307.9</v>
      </c>
      <c r="J62" s="54">
        <v>6.041</v>
      </c>
      <c r="K62" s="55">
        <v>2</v>
      </c>
      <c r="L62" s="15" t="s">
        <v>8</v>
      </c>
      <c r="M62" s="184"/>
    </row>
    <row r="63" spans="1:12" ht="14.25">
      <c r="A63" s="20">
        <v>706</v>
      </c>
      <c r="B63" s="54">
        <v>120980</v>
      </c>
      <c r="C63" s="54">
        <v>121082</v>
      </c>
      <c r="D63" s="123">
        <f t="shared" si="0"/>
        <v>102</v>
      </c>
      <c r="E63" s="54">
        <v>742</v>
      </c>
      <c r="F63" s="54">
        <v>2</v>
      </c>
      <c r="G63" s="145">
        <f t="shared" si="1"/>
        <v>0.9973045822102425</v>
      </c>
      <c r="H63" s="170">
        <v>0</v>
      </c>
      <c r="I63" s="54">
        <v>0</v>
      </c>
      <c r="J63" s="54">
        <v>0</v>
      </c>
      <c r="K63" s="55">
        <v>0</v>
      </c>
      <c r="L63" s="15" t="s">
        <v>8</v>
      </c>
    </row>
    <row r="64" spans="1:14" ht="14.25">
      <c r="A64" s="20">
        <v>711</v>
      </c>
      <c r="B64" s="54">
        <v>103648</v>
      </c>
      <c r="C64" s="54">
        <v>107894</v>
      </c>
      <c r="D64" s="123">
        <f t="shared" si="0"/>
        <v>4246</v>
      </c>
      <c r="E64" s="54">
        <v>717.55</v>
      </c>
      <c r="F64" s="54">
        <v>26.45</v>
      </c>
      <c r="G64" s="145">
        <f t="shared" si="1"/>
        <v>0.9631384572503657</v>
      </c>
      <c r="H64" s="170">
        <v>1</v>
      </c>
      <c r="I64" s="54">
        <v>1066.5</v>
      </c>
      <c r="J64" s="54">
        <v>6.556</v>
      </c>
      <c r="K64" s="55">
        <v>4</v>
      </c>
      <c r="L64" s="15" t="s">
        <v>8</v>
      </c>
      <c r="N64" s="183"/>
    </row>
    <row r="65" spans="1:13" ht="14.25">
      <c r="A65" s="20">
        <v>713</v>
      </c>
      <c r="B65" s="54">
        <v>136985</v>
      </c>
      <c r="C65" s="54">
        <v>141207</v>
      </c>
      <c r="D65" s="123">
        <f t="shared" si="0"/>
        <v>4222</v>
      </c>
      <c r="E65" s="54">
        <v>718.17</v>
      </c>
      <c r="F65" s="54">
        <v>25.83</v>
      </c>
      <c r="G65" s="145">
        <f t="shared" si="1"/>
        <v>0.964033585362797</v>
      </c>
      <c r="H65" s="170">
        <v>0</v>
      </c>
      <c r="I65" s="54">
        <v>1047.9</v>
      </c>
      <c r="J65" s="54">
        <v>5.252</v>
      </c>
      <c r="K65" s="55">
        <v>1</v>
      </c>
      <c r="L65" s="15" t="s">
        <v>8</v>
      </c>
      <c r="M65" s="184"/>
    </row>
    <row r="66" spans="1:12" ht="14.25">
      <c r="A66" s="20">
        <v>714</v>
      </c>
      <c r="B66" s="54">
        <v>29288</v>
      </c>
      <c r="C66" s="54">
        <v>29301</v>
      </c>
      <c r="D66" s="123">
        <f t="shared" si="0"/>
        <v>13</v>
      </c>
      <c r="E66" s="54">
        <v>0</v>
      </c>
      <c r="F66" s="54">
        <v>744</v>
      </c>
      <c r="G66" s="145">
        <v>0</v>
      </c>
      <c r="H66" s="170">
        <v>0</v>
      </c>
      <c r="I66" s="54">
        <v>0</v>
      </c>
      <c r="J66" s="54">
        <v>0</v>
      </c>
      <c r="K66" s="55">
        <v>0</v>
      </c>
      <c r="L66" s="15" t="s">
        <v>8</v>
      </c>
    </row>
    <row r="67" spans="1:12" ht="14.25">
      <c r="A67" s="20">
        <v>715</v>
      </c>
      <c r="B67" s="54">
        <v>191546</v>
      </c>
      <c r="C67" s="54">
        <v>197827</v>
      </c>
      <c r="D67" s="123">
        <f t="shared" si="0"/>
        <v>6281</v>
      </c>
      <c r="E67" s="54">
        <v>720.25</v>
      </c>
      <c r="F67" s="54">
        <v>23.75</v>
      </c>
      <c r="G67" s="145">
        <f t="shared" si="1"/>
        <v>0.9670253384241583</v>
      </c>
      <c r="H67" s="170">
        <v>0</v>
      </c>
      <c r="I67" s="54">
        <v>1516.7</v>
      </c>
      <c r="J67" s="54">
        <v>7.749</v>
      </c>
      <c r="K67" s="55">
        <v>0</v>
      </c>
      <c r="L67" s="15" t="s">
        <v>8</v>
      </c>
    </row>
    <row r="68" spans="1:12" ht="15" customHeight="1">
      <c r="A68" s="20">
        <v>366</v>
      </c>
      <c r="B68" s="54">
        <v>6811</v>
      </c>
      <c r="C68" s="54">
        <v>7834</v>
      </c>
      <c r="D68" s="125">
        <f>C68-B68</f>
        <v>1023</v>
      </c>
      <c r="E68" s="54">
        <v>737.5</v>
      </c>
      <c r="F68" s="54">
        <v>6.5</v>
      </c>
      <c r="G68" s="143">
        <v>0.99</v>
      </c>
      <c r="H68" s="16">
        <v>1</v>
      </c>
      <c r="I68" s="54">
        <v>94.947</v>
      </c>
      <c r="J68" s="54">
        <v>12.339</v>
      </c>
      <c r="K68" s="16">
        <v>0</v>
      </c>
      <c r="L68" s="151" t="s">
        <v>49</v>
      </c>
    </row>
    <row r="69" spans="1:12" ht="15" customHeight="1">
      <c r="A69" s="20">
        <v>376</v>
      </c>
      <c r="B69" s="54">
        <v>171</v>
      </c>
      <c r="C69" s="54">
        <v>178</v>
      </c>
      <c r="D69" s="125">
        <f>C69-B69</f>
        <v>7</v>
      </c>
      <c r="E69" s="54">
        <v>737.5</v>
      </c>
      <c r="F69" s="54">
        <v>6.5</v>
      </c>
      <c r="G69" s="144">
        <v>0.99</v>
      </c>
      <c r="H69" s="16">
        <v>1</v>
      </c>
      <c r="I69" s="54">
        <v>1.503</v>
      </c>
      <c r="J69" s="54">
        <v>17.212</v>
      </c>
      <c r="K69" s="16">
        <v>0</v>
      </c>
      <c r="L69" s="151" t="s">
        <v>49</v>
      </c>
    </row>
    <row r="70" spans="1:12" ht="14.25">
      <c r="A70" s="20">
        <v>801</v>
      </c>
      <c r="B70">
        <v>30866</v>
      </c>
      <c r="C70" s="54">
        <v>32000</v>
      </c>
      <c r="D70" s="123">
        <f t="shared" si="0"/>
        <v>1134</v>
      </c>
      <c r="E70" s="54">
        <v>723.83</v>
      </c>
      <c r="F70" s="54">
        <v>20.17</v>
      </c>
      <c r="G70" s="145">
        <f t="shared" si="1"/>
        <v>0.9721343409364078</v>
      </c>
      <c r="H70" s="170">
        <v>1</v>
      </c>
      <c r="I70" s="54">
        <v>108.824</v>
      </c>
      <c r="J70" s="54">
        <v>13.075</v>
      </c>
      <c r="K70" s="55">
        <v>0</v>
      </c>
      <c r="L70" s="15" t="s">
        <v>42</v>
      </c>
    </row>
    <row r="71" spans="1:12" ht="14.25">
      <c r="A71" s="20">
        <v>802</v>
      </c>
      <c r="B71" s="54">
        <v>0</v>
      </c>
      <c r="C71" s="54">
        <v>0</v>
      </c>
      <c r="D71" s="123">
        <f t="shared" si="0"/>
        <v>0</v>
      </c>
      <c r="E71" s="54">
        <v>744</v>
      </c>
      <c r="F71">
        <v>0</v>
      </c>
      <c r="G71" s="145">
        <f>(E71-F71)/E71</f>
        <v>1</v>
      </c>
      <c r="H71" s="170">
        <v>0</v>
      </c>
      <c r="I71" s="54">
        <v>0</v>
      </c>
      <c r="J71" s="185">
        <v>0</v>
      </c>
      <c r="K71" s="55">
        <v>0</v>
      </c>
      <c r="L71" s="15" t="s">
        <v>42</v>
      </c>
    </row>
    <row r="72" spans="1:12" ht="14.25">
      <c r="A72" s="20">
        <v>803</v>
      </c>
      <c r="B72">
        <v>45439</v>
      </c>
      <c r="C72" s="54">
        <v>46042</v>
      </c>
      <c r="D72" s="123">
        <f t="shared" si="0"/>
        <v>603</v>
      </c>
      <c r="E72" s="54">
        <v>716.5</v>
      </c>
      <c r="F72" s="54">
        <v>27.5</v>
      </c>
      <c r="G72" s="145">
        <f t="shared" si="1"/>
        <v>0.9616189811584089</v>
      </c>
      <c r="H72" s="170">
        <v>0</v>
      </c>
      <c r="I72" s="54">
        <v>64.475</v>
      </c>
      <c r="J72" s="54">
        <v>11.662</v>
      </c>
      <c r="K72" s="55">
        <v>0</v>
      </c>
      <c r="L72" s="15" t="s">
        <v>42</v>
      </c>
    </row>
    <row r="73" spans="1:12" ht="14.25">
      <c r="A73" s="20">
        <v>804</v>
      </c>
      <c r="B73" s="54">
        <v>0</v>
      </c>
      <c r="C73" s="54">
        <v>0</v>
      </c>
      <c r="D73" s="123">
        <f t="shared" si="0"/>
        <v>0</v>
      </c>
      <c r="E73">
        <v>742</v>
      </c>
      <c r="F73" s="54">
        <v>2</v>
      </c>
      <c r="G73" s="145">
        <f t="shared" si="1"/>
        <v>0.9973045822102425</v>
      </c>
      <c r="H73" s="170">
        <v>0</v>
      </c>
      <c r="I73" s="54">
        <v>0</v>
      </c>
      <c r="J73" s="54">
        <v>0</v>
      </c>
      <c r="K73" s="55">
        <v>0</v>
      </c>
      <c r="L73" s="15" t="s">
        <v>42</v>
      </c>
    </row>
    <row r="74" spans="1:12" ht="14.25">
      <c r="A74" s="20">
        <v>805</v>
      </c>
      <c r="B74">
        <v>36391</v>
      </c>
      <c r="C74" s="54">
        <v>38055</v>
      </c>
      <c r="D74" s="123">
        <f t="shared" si="0"/>
        <v>1664</v>
      </c>
      <c r="E74" s="54">
        <v>736</v>
      </c>
      <c r="F74" s="54">
        <v>8</v>
      </c>
      <c r="G74" s="145">
        <f t="shared" si="1"/>
        <v>0.9891304347826086</v>
      </c>
      <c r="H74" s="170">
        <v>0</v>
      </c>
      <c r="I74" s="54">
        <v>159.134</v>
      </c>
      <c r="J74" s="54">
        <v>12.033</v>
      </c>
      <c r="K74" s="55">
        <v>0</v>
      </c>
      <c r="L74" s="15" t="s">
        <v>42</v>
      </c>
    </row>
    <row r="75" spans="1:12" ht="14.25">
      <c r="A75" s="20">
        <v>806</v>
      </c>
      <c r="B75" s="54">
        <v>0</v>
      </c>
      <c r="C75" s="54">
        <v>0</v>
      </c>
      <c r="D75" s="123">
        <f t="shared" si="0"/>
        <v>0</v>
      </c>
      <c r="E75" s="54">
        <v>744</v>
      </c>
      <c r="F75">
        <v>0</v>
      </c>
      <c r="G75" s="145">
        <f>(E75-F75)/E75</f>
        <v>1</v>
      </c>
      <c r="H75" s="170">
        <v>0</v>
      </c>
      <c r="I75" s="54">
        <v>0</v>
      </c>
      <c r="J75" s="54">
        <v>0</v>
      </c>
      <c r="K75" s="55">
        <v>0</v>
      </c>
      <c r="L75" s="15" t="s">
        <v>42</v>
      </c>
    </row>
    <row r="76" spans="1:12" ht="14.25">
      <c r="A76" s="20" t="s">
        <v>29</v>
      </c>
      <c r="B76" s="54">
        <v>13247</v>
      </c>
      <c r="C76" s="54">
        <v>13689</v>
      </c>
      <c r="D76" s="123">
        <f t="shared" si="0"/>
        <v>442</v>
      </c>
      <c r="E76" s="54">
        <v>740</v>
      </c>
      <c r="F76" s="54">
        <v>4</v>
      </c>
      <c r="G76" s="145">
        <f>(E76-F76)/E76</f>
        <v>0.9945945945945946</v>
      </c>
      <c r="H76" s="80">
        <v>0</v>
      </c>
      <c r="I76" s="54">
        <v>135.2</v>
      </c>
      <c r="J76" s="54">
        <v>3.744</v>
      </c>
      <c r="K76" s="55">
        <v>0</v>
      </c>
      <c r="L76" s="15" t="s">
        <v>45</v>
      </c>
    </row>
    <row r="77" spans="1:12" ht="14.25">
      <c r="A77" s="20" t="s">
        <v>30</v>
      </c>
      <c r="B77" s="54">
        <v>14229</v>
      </c>
      <c r="C77" s="54">
        <v>14723</v>
      </c>
      <c r="D77" s="123">
        <f t="shared" si="0"/>
        <v>494</v>
      </c>
      <c r="E77" s="54">
        <v>743</v>
      </c>
      <c r="F77" s="54">
        <v>1</v>
      </c>
      <c r="G77" s="145">
        <f t="shared" si="1"/>
        <v>0.9986541049798116</v>
      </c>
      <c r="H77" s="80">
        <v>0</v>
      </c>
      <c r="I77" s="54">
        <v>128.2</v>
      </c>
      <c r="J77" s="54">
        <v>4.893</v>
      </c>
      <c r="K77" s="55">
        <v>0</v>
      </c>
      <c r="L77" s="15" t="s">
        <v>45</v>
      </c>
    </row>
    <row r="78" spans="1:12" ht="14.25">
      <c r="A78" s="20" t="s">
        <v>35</v>
      </c>
      <c r="B78" s="54">
        <v>11260</v>
      </c>
      <c r="C78" s="54">
        <v>11700</v>
      </c>
      <c r="D78" s="123">
        <f t="shared" si="0"/>
        <v>440</v>
      </c>
      <c r="E78" s="54">
        <v>744</v>
      </c>
      <c r="F78" s="54">
        <v>0</v>
      </c>
      <c r="G78" s="145">
        <f t="shared" si="1"/>
        <v>1</v>
      </c>
      <c r="H78" s="80">
        <v>0</v>
      </c>
      <c r="I78" s="54">
        <v>263.3</v>
      </c>
      <c r="J78" s="54">
        <v>2.214</v>
      </c>
      <c r="K78" s="55">
        <v>0</v>
      </c>
      <c r="L78" s="15" t="s">
        <v>45</v>
      </c>
    </row>
    <row r="79" spans="1:12" ht="14.25">
      <c r="A79" s="20" t="s">
        <v>36</v>
      </c>
      <c r="B79" s="54">
        <v>9522</v>
      </c>
      <c r="C79" s="54">
        <v>9813</v>
      </c>
      <c r="D79" s="123">
        <f t="shared" si="0"/>
        <v>291</v>
      </c>
      <c r="E79" s="54">
        <v>731.75</v>
      </c>
      <c r="F79">
        <v>12.25</v>
      </c>
      <c r="G79" s="146">
        <f>(E79-F79)/E79</f>
        <v>0.9832593098735907</v>
      </c>
      <c r="H79" s="80">
        <v>0</v>
      </c>
      <c r="I79" s="54">
        <v>193.1</v>
      </c>
      <c r="J79" s="54">
        <v>2.061</v>
      </c>
      <c r="K79" s="55">
        <v>0</v>
      </c>
      <c r="L79" s="15" t="s">
        <v>45</v>
      </c>
    </row>
    <row r="80" spans="1:12" ht="15" thickBot="1">
      <c r="A80" s="20" t="s">
        <v>40</v>
      </c>
      <c r="B80" s="54">
        <v>1736</v>
      </c>
      <c r="C80" s="54">
        <v>1985</v>
      </c>
      <c r="D80" s="123">
        <f>C80-B80</f>
        <v>249</v>
      </c>
      <c r="E80" s="54">
        <v>735.75</v>
      </c>
      <c r="F80" s="54">
        <v>8.25</v>
      </c>
      <c r="G80" s="146">
        <f>(E80-F80)/E80</f>
        <v>0.9887869520897044</v>
      </c>
      <c r="H80" s="80">
        <v>0</v>
      </c>
      <c r="I80" s="54">
        <v>122</v>
      </c>
      <c r="J80" s="54">
        <v>3.036</v>
      </c>
      <c r="K80" s="55">
        <v>0</v>
      </c>
      <c r="L80" s="15" t="s">
        <v>45</v>
      </c>
    </row>
    <row r="81" spans="1:12" ht="15" thickBot="1">
      <c r="A81" s="14" t="s">
        <v>7</v>
      </c>
      <c r="B81" s="14"/>
      <c r="C81" s="14"/>
      <c r="D81" s="89">
        <f>SUM(D8:D80)</f>
        <v>217055</v>
      </c>
      <c r="E81" s="90">
        <f>SUM(E7:E80)</f>
        <v>50378.14000000001</v>
      </c>
      <c r="F81" s="90">
        <f>SUM(F7:F80)</f>
        <v>4677.86</v>
      </c>
      <c r="G81" s="91">
        <f>AVERAGE(G7:G80)</f>
        <v>0.9142933570335456</v>
      </c>
      <c r="H81" s="97">
        <f>SUM(H3:H80)</f>
        <v>14</v>
      </c>
      <c r="I81" s="175">
        <f>SUM(I3:I79)</f>
        <v>47177.183</v>
      </c>
      <c r="J81" s="93">
        <f>AVERAGE(J8:J80)</f>
        <v>7.0908888888888875</v>
      </c>
      <c r="K81" s="96">
        <f>SUM(K8:K80)</f>
        <v>31</v>
      </c>
      <c r="L81" s="9"/>
    </row>
    <row r="82" spans="1:12" ht="15" thickBot="1">
      <c r="A82" s="13"/>
      <c r="B82" s="12"/>
      <c r="C82" s="12"/>
      <c r="D82" s="10"/>
      <c r="E82" s="63"/>
      <c r="F82" s="63"/>
      <c r="G82" s="11"/>
      <c r="H82" s="10"/>
      <c r="I82" s="56"/>
      <c r="J82" s="9"/>
      <c r="K82" s="9"/>
      <c r="L82" s="9"/>
    </row>
    <row r="83" spans="1:12" ht="13.5" thickBot="1">
      <c r="A83" s="3" t="s">
        <v>6</v>
      </c>
      <c r="B83" s="1" t="s">
        <v>5</v>
      </c>
      <c r="C83" s="1"/>
      <c r="D83" s="1"/>
      <c r="E83" s="65"/>
      <c r="F83" s="58">
        <v>690.1</v>
      </c>
      <c r="G83" s="1"/>
      <c r="H83" s="1"/>
      <c r="I83" s="6" t="s">
        <v>4</v>
      </c>
      <c r="J83" s="6"/>
      <c r="K83" s="8"/>
      <c r="L83" s="8" t="s">
        <v>41</v>
      </c>
    </row>
    <row r="84" spans="1:12" ht="13.5" thickBot="1">
      <c r="A84" s="3"/>
      <c r="B84" s="1" t="s">
        <v>57</v>
      </c>
      <c r="C84" s="1"/>
      <c r="D84" s="1"/>
      <c r="E84" s="65"/>
      <c r="F84" s="172">
        <f>AVERAGE(D14:D33)</f>
        <v>5197.9</v>
      </c>
      <c r="G84" s="1"/>
      <c r="H84" s="1"/>
      <c r="I84" s="6"/>
      <c r="J84" s="6"/>
      <c r="K84" s="8"/>
      <c r="L84" s="8"/>
    </row>
    <row r="85" spans="1:12" ht="13.5" thickBot="1">
      <c r="A85" s="3"/>
      <c r="B85" s="1" t="s">
        <v>3</v>
      </c>
      <c r="C85" s="1"/>
      <c r="D85" s="1"/>
      <c r="E85" s="65"/>
      <c r="F85" s="7">
        <f>AVERAGE(D34:D36)</f>
        <v>1852.6666666666667</v>
      </c>
      <c r="G85" s="1"/>
      <c r="H85" s="1"/>
      <c r="I85" s="6" t="s">
        <v>2</v>
      </c>
      <c r="J85" s="6"/>
      <c r="K85" s="5"/>
      <c r="L85" s="101">
        <v>43012</v>
      </c>
    </row>
    <row r="86" spans="1:12" ht="13.5" thickBot="1">
      <c r="A86" s="3"/>
      <c r="B86" s="1" t="s">
        <v>1</v>
      </c>
      <c r="C86" s="1"/>
      <c r="D86" s="1"/>
      <c r="E86" s="65"/>
      <c r="F86" s="64">
        <f>AVERAGE(D37:D61)</f>
        <v>2741.28</v>
      </c>
      <c r="G86" s="49"/>
      <c r="H86" s="1"/>
      <c r="I86" s="1"/>
      <c r="J86" s="1"/>
      <c r="K86" s="1"/>
      <c r="L86" s="1"/>
    </row>
    <row r="87" spans="1:12" ht="13.5" thickBot="1">
      <c r="A87" s="2"/>
      <c r="B87" s="1" t="s">
        <v>0</v>
      </c>
      <c r="C87" s="1"/>
      <c r="D87" s="1"/>
      <c r="E87" s="65"/>
      <c r="F87" s="50">
        <f>AVERAGE(D62:D67)</f>
        <v>3520.1666666666665</v>
      </c>
      <c r="G87" s="1"/>
      <c r="H87" s="1"/>
      <c r="I87" s="1"/>
      <c r="J87" s="1"/>
      <c r="K87" s="1"/>
      <c r="L87" s="1"/>
    </row>
    <row r="88" spans="2:6" ht="13.5" thickBot="1">
      <c r="B88" s="1" t="s">
        <v>58</v>
      </c>
      <c r="F88" s="171">
        <f>AVERAGE(D68:D75)</f>
        <v>553.875</v>
      </c>
    </row>
    <row r="89" spans="2:6" ht="13.5" thickBot="1">
      <c r="B89" s="173" t="s">
        <v>60</v>
      </c>
      <c r="F89" s="174">
        <f>D81/H81</f>
        <v>15503.92857142857</v>
      </c>
    </row>
  </sheetData>
  <sheetProtection/>
  <mergeCells count="2">
    <mergeCell ref="A1:L1"/>
    <mergeCell ref="K2:L2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40">
      <selection activeCell="M3" sqref="M3:Q88"/>
    </sheetView>
  </sheetViews>
  <sheetFormatPr defaultColWidth="9.140625" defaultRowHeight="12.75"/>
  <cols>
    <col min="12" max="12" width="35.7109375" style="0" bestFit="1" customWidth="1"/>
    <col min="13" max="13" width="87.8515625" style="181" customWidth="1"/>
  </cols>
  <sheetData>
    <row r="1" spans="1:12" ht="18" thickBot="1">
      <c r="A1" s="206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4.25" thickBot="1">
      <c r="A2" s="47" t="s">
        <v>26</v>
      </c>
      <c r="B2" s="47"/>
      <c r="C2" s="47"/>
      <c r="D2" s="47"/>
      <c r="E2" s="67"/>
      <c r="F2" s="61"/>
      <c r="G2" s="46"/>
      <c r="H2" s="45"/>
      <c r="I2" s="46"/>
      <c r="J2" s="45" t="s">
        <v>25</v>
      </c>
      <c r="K2" s="209">
        <v>42964</v>
      </c>
      <c r="L2" s="210"/>
    </row>
    <row r="3" spans="1:12" ht="12.75">
      <c r="A3" s="44" t="s">
        <v>24</v>
      </c>
      <c r="B3" s="43" t="s">
        <v>23</v>
      </c>
      <c r="C3" s="42"/>
      <c r="D3" s="41"/>
      <c r="E3" s="66" t="s">
        <v>31</v>
      </c>
      <c r="F3" s="60"/>
      <c r="G3" s="40"/>
      <c r="H3" s="39"/>
      <c r="I3" s="38" t="s">
        <v>22</v>
      </c>
      <c r="J3" s="37"/>
      <c r="K3" s="36" t="s">
        <v>21</v>
      </c>
      <c r="L3" s="35"/>
    </row>
    <row r="4" spans="1:12" ht="25.5" thickBot="1">
      <c r="A4" s="34" t="s">
        <v>20</v>
      </c>
      <c r="B4" s="33" t="s">
        <v>19</v>
      </c>
      <c r="C4" s="32" t="s">
        <v>18</v>
      </c>
      <c r="D4" s="31" t="s">
        <v>17</v>
      </c>
      <c r="E4" s="30" t="s">
        <v>16</v>
      </c>
      <c r="F4" s="29" t="s">
        <v>15</v>
      </c>
      <c r="G4" s="28" t="s">
        <v>14</v>
      </c>
      <c r="H4" s="27" t="s">
        <v>13</v>
      </c>
      <c r="I4" s="26" t="s">
        <v>12</v>
      </c>
      <c r="J4" s="25" t="s">
        <v>11</v>
      </c>
      <c r="K4" s="24" t="s">
        <v>10</v>
      </c>
      <c r="L4" s="23" t="s">
        <v>9</v>
      </c>
    </row>
    <row r="5" spans="1:12" ht="12.75">
      <c r="A5" s="154"/>
      <c r="B5" s="126"/>
      <c r="C5" s="126"/>
      <c r="D5" s="126"/>
      <c r="E5" s="155"/>
      <c r="F5" s="127"/>
      <c r="G5" s="128"/>
      <c r="H5" s="156"/>
      <c r="I5" s="157"/>
      <c r="J5" s="157"/>
      <c r="K5" s="158"/>
      <c r="L5" s="158"/>
    </row>
    <row r="6" spans="1:13" s="84" customFormat="1" ht="12.75">
      <c r="A6" s="75"/>
      <c r="B6" s="104"/>
      <c r="C6" s="104"/>
      <c r="D6" s="104"/>
      <c r="E6" s="105"/>
      <c r="F6" s="106"/>
      <c r="G6" s="104"/>
      <c r="H6" s="107"/>
      <c r="I6" s="108"/>
      <c r="J6" s="108"/>
      <c r="K6" s="104"/>
      <c r="L6" s="104"/>
      <c r="M6" s="182"/>
    </row>
    <row r="7" spans="1:12" ht="15" customHeight="1">
      <c r="A7" s="20">
        <v>1318</v>
      </c>
      <c r="B7" s="54">
        <v>80648</v>
      </c>
      <c r="C7" s="54">
        <v>80648</v>
      </c>
      <c r="D7" s="125">
        <f>C7-B7</f>
        <v>0</v>
      </c>
      <c r="E7" s="59">
        <v>768</v>
      </c>
      <c r="F7" s="59">
        <v>0</v>
      </c>
      <c r="G7" s="176">
        <v>1</v>
      </c>
      <c r="H7" s="16">
        <v>0</v>
      </c>
      <c r="I7" s="59">
        <v>0</v>
      </c>
      <c r="J7" s="125">
        <f>IF(I7=0,0,(D7/I7))</f>
        <v>0</v>
      </c>
      <c r="K7" s="16">
        <v>0</v>
      </c>
      <c r="L7" s="16" t="s">
        <v>55</v>
      </c>
    </row>
    <row r="8" spans="1:12" ht="14.25">
      <c r="A8" s="20" t="s">
        <v>27</v>
      </c>
      <c r="B8" s="54">
        <v>182560</v>
      </c>
      <c r="C8" s="54">
        <v>185892</v>
      </c>
      <c r="D8" s="123">
        <f aca="true" t="shared" si="0" ref="D8:D78">C8-B8</f>
        <v>3332</v>
      </c>
      <c r="E8" s="54">
        <v>765</v>
      </c>
      <c r="F8" s="54">
        <v>3</v>
      </c>
      <c r="G8" s="145">
        <f>(E8-F8)/E8</f>
        <v>0.996078431372549</v>
      </c>
      <c r="H8" s="71">
        <v>0</v>
      </c>
      <c r="I8" s="54">
        <v>407.3</v>
      </c>
      <c r="J8" s="87">
        <f>IF(I8=0,0,(D8/I8))</f>
        <v>8.180702185121532</v>
      </c>
      <c r="K8" s="55">
        <v>0</v>
      </c>
      <c r="L8" s="48" t="s">
        <v>38</v>
      </c>
    </row>
    <row r="9" spans="1:12" ht="14.25">
      <c r="A9" s="20" t="s">
        <v>28</v>
      </c>
      <c r="B9" s="54">
        <v>117766</v>
      </c>
      <c r="C9" s="54">
        <v>118655</v>
      </c>
      <c r="D9" s="123">
        <f t="shared" si="0"/>
        <v>889</v>
      </c>
      <c r="E9" s="54">
        <v>767.25</v>
      </c>
      <c r="F9" s="54">
        <v>0.75</v>
      </c>
      <c r="G9" s="145">
        <f>(E9-F9)/E9</f>
        <v>0.9990224828934506</v>
      </c>
      <c r="H9" s="71">
        <v>0</v>
      </c>
      <c r="I9" s="54">
        <v>83.6</v>
      </c>
      <c r="J9" s="87">
        <f>IF(I9=0,0,(D9/I9))</f>
        <v>10.633971291866029</v>
      </c>
      <c r="K9" s="55">
        <v>0</v>
      </c>
      <c r="L9" s="48" t="s">
        <v>33</v>
      </c>
    </row>
    <row r="10" spans="1:12" ht="14.25">
      <c r="A10" s="20" t="s">
        <v>39</v>
      </c>
      <c r="B10" s="54">
        <v>380219</v>
      </c>
      <c r="C10" s="54">
        <v>381534</v>
      </c>
      <c r="D10" s="123">
        <f t="shared" si="0"/>
        <v>1315</v>
      </c>
      <c r="E10" s="54">
        <v>761.5</v>
      </c>
      <c r="F10" s="54">
        <v>6.5</v>
      </c>
      <c r="G10" s="145">
        <f aca="true" t="shared" si="1" ref="G10:G77">(E10-F10)/E10</f>
        <v>0.9914642153644123</v>
      </c>
      <c r="H10" s="71">
        <v>0</v>
      </c>
      <c r="I10" s="54">
        <v>116.2</v>
      </c>
      <c r="J10" s="87">
        <f aca="true" t="shared" si="2" ref="J10:J79">IF(I10=0,0,(D10/I10))</f>
        <v>11.31669535283993</v>
      </c>
      <c r="K10" s="55">
        <v>0</v>
      </c>
      <c r="L10" s="48" t="s">
        <v>32</v>
      </c>
    </row>
    <row r="11" spans="1:12" ht="14.25">
      <c r="A11" s="20" t="s">
        <v>53</v>
      </c>
      <c r="B11" s="54">
        <v>107836</v>
      </c>
      <c r="C11" s="54">
        <v>108520</v>
      </c>
      <c r="D11" s="123">
        <f t="shared" si="0"/>
        <v>684</v>
      </c>
      <c r="E11" s="54">
        <v>766.5</v>
      </c>
      <c r="F11" s="54">
        <v>1.5</v>
      </c>
      <c r="G11" s="145">
        <f t="shared" si="1"/>
        <v>0.9980430528375733</v>
      </c>
      <c r="H11" s="74">
        <v>0</v>
      </c>
      <c r="I11" s="54">
        <v>38.4</v>
      </c>
      <c r="J11" s="87">
        <f t="shared" si="2"/>
        <v>17.8125</v>
      </c>
      <c r="K11" s="71">
        <v>0</v>
      </c>
      <c r="L11" s="48" t="s">
        <v>52</v>
      </c>
    </row>
    <row r="12" spans="1:12" ht="14.25">
      <c r="A12" s="20">
        <v>101</v>
      </c>
      <c r="B12" s="54">
        <v>8077</v>
      </c>
      <c r="C12" s="54">
        <v>10565</v>
      </c>
      <c r="D12" s="123">
        <f t="shared" si="0"/>
        <v>2488</v>
      </c>
      <c r="E12" s="54">
        <v>761.75</v>
      </c>
      <c r="F12" s="54">
        <v>6.25</v>
      </c>
      <c r="G12" s="145">
        <f t="shared" si="1"/>
        <v>0.9917952084017067</v>
      </c>
      <c r="H12" s="74">
        <v>0</v>
      </c>
      <c r="I12" s="54">
        <v>324.6</v>
      </c>
      <c r="J12" s="87">
        <f t="shared" si="2"/>
        <v>7.664818237831176</v>
      </c>
      <c r="K12" s="71">
        <v>0</v>
      </c>
      <c r="L12" s="48" t="s">
        <v>61</v>
      </c>
    </row>
    <row r="13" spans="1:12" ht="14.25">
      <c r="A13" s="20">
        <v>102</v>
      </c>
      <c r="B13" s="54">
        <v>7730</v>
      </c>
      <c r="C13" s="54">
        <v>10897</v>
      </c>
      <c r="D13" s="123">
        <f t="shared" si="0"/>
        <v>3167</v>
      </c>
      <c r="E13" s="54">
        <v>765.25</v>
      </c>
      <c r="F13" s="54">
        <v>2.75</v>
      </c>
      <c r="G13" s="145">
        <f t="shared" si="1"/>
        <v>0.99640640313623</v>
      </c>
      <c r="H13" s="74">
        <v>0</v>
      </c>
      <c r="I13" s="54">
        <v>345.3</v>
      </c>
      <c r="J13" s="87">
        <f t="shared" si="2"/>
        <v>9.171734723428902</v>
      </c>
      <c r="K13" s="71">
        <v>0</v>
      </c>
      <c r="L13" s="48" t="s">
        <v>61</v>
      </c>
    </row>
    <row r="14" spans="1:12" ht="14.25">
      <c r="A14" s="20">
        <v>201</v>
      </c>
      <c r="B14">
        <v>22064</v>
      </c>
      <c r="C14" s="54">
        <v>29246</v>
      </c>
      <c r="D14" s="123">
        <f t="shared" si="0"/>
        <v>7182</v>
      </c>
      <c r="E14" s="54">
        <v>748</v>
      </c>
      <c r="F14" s="54">
        <v>20</v>
      </c>
      <c r="G14" s="145">
        <f t="shared" si="1"/>
        <v>0.9732620320855615</v>
      </c>
      <c r="H14" s="74">
        <v>0</v>
      </c>
      <c r="I14" s="54">
        <v>1376.96</v>
      </c>
      <c r="J14" s="87">
        <f t="shared" si="2"/>
        <v>5.215837787590053</v>
      </c>
      <c r="K14" s="71">
        <v>0</v>
      </c>
      <c r="L14" s="48" t="s">
        <v>51</v>
      </c>
    </row>
    <row r="15" spans="1:12" ht="14.25">
      <c r="A15" s="20">
        <v>202</v>
      </c>
      <c r="B15" s="54">
        <v>20096</v>
      </c>
      <c r="C15" s="54">
        <v>27225</v>
      </c>
      <c r="D15" s="123">
        <f t="shared" si="0"/>
        <v>7129</v>
      </c>
      <c r="E15" s="54">
        <v>742.5</v>
      </c>
      <c r="F15" s="54">
        <v>25.5</v>
      </c>
      <c r="G15" s="145">
        <f t="shared" si="1"/>
        <v>0.9656565656565657</v>
      </c>
      <c r="H15" s="74">
        <v>0</v>
      </c>
      <c r="I15" s="54">
        <v>1284.9</v>
      </c>
      <c r="J15" s="87">
        <f t="shared" si="2"/>
        <v>5.548291695851817</v>
      </c>
      <c r="K15" s="71">
        <v>0</v>
      </c>
      <c r="L15" s="48" t="s">
        <v>51</v>
      </c>
    </row>
    <row r="16" spans="1:12" ht="14.25">
      <c r="A16" s="20">
        <v>203</v>
      </c>
      <c r="B16" s="54">
        <v>11682</v>
      </c>
      <c r="C16" s="54">
        <v>18607</v>
      </c>
      <c r="D16" s="123">
        <f t="shared" si="0"/>
        <v>6925</v>
      </c>
      <c r="E16" s="54">
        <v>762</v>
      </c>
      <c r="F16" s="54">
        <v>6</v>
      </c>
      <c r="G16" s="145">
        <f t="shared" si="1"/>
        <v>0.9921259842519685</v>
      </c>
      <c r="H16" s="74">
        <v>0</v>
      </c>
      <c r="I16" s="54">
        <v>1327.3</v>
      </c>
      <c r="J16" s="87">
        <f t="shared" si="2"/>
        <v>5.217358547427108</v>
      </c>
      <c r="K16" s="71">
        <v>0</v>
      </c>
      <c r="L16" s="48" t="s">
        <v>51</v>
      </c>
    </row>
    <row r="17" spans="1:12" ht="14.25">
      <c r="A17" s="20">
        <v>204</v>
      </c>
      <c r="B17">
        <v>20289</v>
      </c>
      <c r="C17" s="54">
        <v>27713</v>
      </c>
      <c r="D17" s="123">
        <f t="shared" si="0"/>
        <v>7424</v>
      </c>
      <c r="E17" s="54">
        <v>760.5</v>
      </c>
      <c r="F17" s="54">
        <v>7.5</v>
      </c>
      <c r="G17" s="145">
        <f t="shared" si="1"/>
        <v>0.9901380670611439</v>
      </c>
      <c r="H17" s="74">
        <v>0</v>
      </c>
      <c r="I17" s="54">
        <v>1357.9</v>
      </c>
      <c r="J17" s="87">
        <f t="shared" si="2"/>
        <v>5.467265630753369</v>
      </c>
      <c r="K17" s="71">
        <v>0</v>
      </c>
      <c r="L17" s="48" t="s">
        <v>51</v>
      </c>
    </row>
    <row r="18" spans="1:12" ht="14.25">
      <c r="A18" s="20">
        <v>205</v>
      </c>
      <c r="B18" s="54">
        <v>22453</v>
      </c>
      <c r="C18" s="54">
        <v>27530</v>
      </c>
      <c r="D18" s="123">
        <f t="shared" si="0"/>
        <v>5077</v>
      </c>
      <c r="E18" s="54">
        <v>747.07</v>
      </c>
      <c r="F18" s="54">
        <v>20.93</v>
      </c>
      <c r="G18" s="145">
        <f t="shared" si="1"/>
        <v>0.9719838837056769</v>
      </c>
      <c r="H18" s="74">
        <v>0</v>
      </c>
      <c r="I18" s="54">
        <v>939.9</v>
      </c>
      <c r="J18" s="87">
        <f t="shared" si="2"/>
        <v>5.401638472177892</v>
      </c>
      <c r="K18" s="71">
        <v>0</v>
      </c>
      <c r="L18" s="48" t="s">
        <v>51</v>
      </c>
    </row>
    <row r="19" spans="1:12" ht="14.25">
      <c r="A19" s="20">
        <v>206</v>
      </c>
      <c r="B19" s="54">
        <v>21296</v>
      </c>
      <c r="C19" s="54">
        <v>28000</v>
      </c>
      <c r="D19" s="123">
        <f t="shared" si="0"/>
        <v>6704</v>
      </c>
      <c r="E19" s="54">
        <v>751.42</v>
      </c>
      <c r="F19" s="54">
        <v>16.58</v>
      </c>
      <c r="G19" s="145">
        <f t="shared" si="1"/>
        <v>0.9779351095259641</v>
      </c>
      <c r="H19" s="74">
        <v>0</v>
      </c>
      <c r="I19" s="54">
        <v>1290.7</v>
      </c>
      <c r="J19" s="87">
        <f t="shared" si="2"/>
        <v>5.1940807313860695</v>
      </c>
      <c r="K19" s="71">
        <v>0</v>
      </c>
      <c r="L19" s="48" t="s">
        <v>51</v>
      </c>
    </row>
    <row r="20" spans="1:12" ht="14.25">
      <c r="A20" s="20">
        <v>207</v>
      </c>
      <c r="B20" s="54">
        <v>23143</v>
      </c>
      <c r="C20" s="54">
        <v>30148</v>
      </c>
      <c r="D20" s="123">
        <f t="shared" si="0"/>
        <v>7005</v>
      </c>
      <c r="E20" s="54">
        <v>757.75</v>
      </c>
      <c r="F20" s="54">
        <v>10.25</v>
      </c>
      <c r="G20" s="145">
        <f t="shared" si="1"/>
        <v>0.9864731111844276</v>
      </c>
      <c r="H20" s="74">
        <v>0</v>
      </c>
      <c r="I20" s="54">
        <v>1301.9</v>
      </c>
      <c r="J20" s="87">
        <f t="shared" si="2"/>
        <v>5.38059758814041</v>
      </c>
      <c r="K20" s="71">
        <v>0</v>
      </c>
      <c r="L20" s="48" t="s">
        <v>51</v>
      </c>
    </row>
    <row r="21" spans="1:12" ht="14.25">
      <c r="A21" s="20">
        <v>208</v>
      </c>
      <c r="B21" s="54">
        <v>19739</v>
      </c>
      <c r="C21" s="54">
        <v>27561</v>
      </c>
      <c r="D21" s="123">
        <f t="shared" si="0"/>
        <v>7822</v>
      </c>
      <c r="E21" s="54">
        <v>756</v>
      </c>
      <c r="F21" s="54">
        <v>12</v>
      </c>
      <c r="G21" s="145">
        <f t="shared" si="1"/>
        <v>0.9841269841269841</v>
      </c>
      <c r="H21" s="74">
        <v>0</v>
      </c>
      <c r="I21" s="54">
        <v>1473</v>
      </c>
      <c r="J21" s="87">
        <f t="shared" si="2"/>
        <v>5.310251188051596</v>
      </c>
      <c r="K21" s="71">
        <v>2</v>
      </c>
      <c r="L21" s="48" t="s">
        <v>51</v>
      </c>
    </row>
    <row r="22" spans="1:12" ht="14.25">
      <c r="A22" s="20">
        <v>209</v>
      </c>
      <c r="B22" s="54">
        <v>23360</v>
      </c>
      <c r="C22" s="54">
        <v>29650</v>
      </c>
      <c r="D22" s="123">
        <f t="shared" si="0"/>
        <v>6290</v>
      </c>
      <c r="E22" s="54">
        <v>753.08</v>
      </c>
      <c r="F22" s="54">
        <v>14.92</v>
      </c>
      <c r="G22" s="145">
        <f t="shared" si="1"/>
        <v>0.9801880278323685</v>
      </c>
      <c r="H22" s="74">
        <v>0</v>
      </c>
      <c r="I22" s="54">
        <v>1198.4</v>
      </c>
      <c r="J22" s="87">
        <f t="shared" si="2"/>
        <v>5.248664886515353</v>
      </c>
      <c r="K22" s="71">
        <v>0</v>
      </c>
      <c r="L22" s="48" t="s">
        <v>51</v>
      </c>
    </row>
    <row r="23" spans="1:12" ht="14.25">
      <c r="A23" s="20">
        <v>210</v>
      </c>
      <c r="B23" s="54">
        <v>20498</v>
      </c>
      <c r="C23" s="54">
        <v>26657</v>
      </c>
      <c r="D23" s="123">
        <f t="shared" si="0"/>
        <v>6159</v>
      </c>
      <c r="E23" s="54">
        <v>762</v>
      </c>
      <c r="F23" s="54">
        <v>6</v>
      </c>
      <c r="G23" s="145">
        <f t="shared" si="1"/>
        <v>0.9921259842519685</v>
      </c>
      <c r="H23" s="74">
        <v>0</v>
      </c>
      <c r="I23" s="54">
        <v>1172.4</v>
      </c>
      <c r="J23" s="87">
        <f t="shared" si="2"/>
        <v>5.253326509723643</v>
      </c>
      <c r="K23" s="71">
        <v>0</v>
      </c>
      <c r="L23" s="48" t="s">
        <v>51</v>
      </c>
    </row>
    <row r="24" spans="1:12" ht="14.25">
      <c r="A24" s="20">
        <v>211</v>
      </c>
      <c r="B24" s="54">
        <v>15695</v>
      </c>
      <c r="C24" s="54">
        <v>17692</v>
      </c>
      <c r="D24" s="123">
        <f t="shared" si="0"/>
        <v>1997</v>
      </c>
      <c r="E24" s="54">
        <v>759.5</v>
      </c>
      <c r="F24" s="54">
        <v>8.5</v>
      </c>
      <c r="G24" s="145">
        <f t="shared" si="1"/>
        <v>0.9888084265964451</v>
      </c>
      <c r="H24" s="74">
        <v>0</v>
      </c>
      <c r="I24" s="54">
        <v>439.1</v>
      </c>
      <c r="J24" s="87">
        <f t="shared" si="2"/>
        <v>4.547938966066955</v>
      </c>
      <c r="K24" s="71">
        <v>0</v>
      </c>
      <c r="L24" s="48" t="s">
        <v>51</v>
      </c>
    </row>
    <row r="25" spans="1:12" ht="14.25">
      <c r="A25" s="20">
        <v>212</v>
      </c>
      <c r="B25" s="54">
        <v>20961</v>
      </c>
      <c r="C25" s="54">
        <v>26177</v>
      </c>
      <c r="D25" s="123">
        <f t="shared" si="0"/>
        <v>5216</v>
      </c>
      <c r="E25" s="54">
        <v>766.25</v>
      </c>
      <c r="F25" s="54">
        <v>1.75</v>
      </c>
      <c r="G25" s="145">
        <f t="shared" si="1"/>
        <v>0.9977161500815661</v>
      </c>
      <c r="H25" s="74">
        <v>0</v>
      </c>
      <c r="I25" s="54">
        <v>931.7</v>
      </c>
      <c r="J25" s="87">
        <f t="shared" si="2"/>
        <v>5.5983685735751845</v>
      </c>
      <c r="K25" s="71">
        <v>0</v>
      </c>
      <c r="L25" s="48" t="s">
        <v>51</v>
      </c>
    </row>
    <row r="26" spans="1:12" ht="14.25">
      <c r="A26" s="20">
        <v>213</v>
      </c>
      <c r="B26" s="54">
        <v>20546</v>
      </c>
      <c r="C26" s="54">
        <v>26012</v>
      </c>
      <c r="D26" s="123">
        <f t="shared" si="0"/>
        <v>5466</v>
      </c>
      <c r="E26" s="54">
        <v>763.83</v>
      </c>
      <c r="F26" s="54">
        <v>4.17</v>
      </c>
      <c r="G26" s="145">
        <f t="shared" si="1"/>
        <v>0.9945406700443816</v>
      </c>
      <c r="H26" s="74">
        <v>0</v>
      </c>
      <c r="I26" s="54">
        <v>1007.7</v>
      </c>
      <c r="J26" s="87">
        <f t="shared" si="2"/>
        <v>5.424233402798452</v>
      </c>
      <c r="K26" s="71">
        <v>0</v>
      </c>
      <c r="L26" s="48" t="s">
        <v>51</v>
      </c>
    </row>
    <row r="27" spans="1:12" ht="14.25">
      <c r="A27" s="20">
        <v>214</v>
      </c>
      <c r="B27" s="54">
        <v>22494</v>
      </c>
      <c r="C27" s="54">
        <v>29702</v>
      </c>
      <c r="D27" s="123">
        <f t="shared" si="0"/>
        <v>7208</v>
      </c>
      <c r="E27" s="54">
        <v>745.25</v>
      </c>
      <c r="F27" s="54">
        <v>22.75</v>
      </c>
      <c r="G27" s="145">
        <f t="shared" si="1"/>
        <v>0.9694733310969473</v>
      </c>
      <c r="H27" s="74">
        <v>0</v>
      </c>
      <c r="I27" s="54">
        <v>1375.1</v>
      </c>
      <c r="J27" s="87">
        <f t="shared" si="2"/>
        <v>5.241800596320268</v>
      </c>
      <c r="K27" s="71">
        <v>0</v>
      </c>
      <c r="L27" s="48" t="s">
        <v>51</v>
      </c>
    </row>
    <row r="28" spans="1:12" ht="14.25">
      <c r="A28" s="20">
        <v>215</v>
      </c>
      <c r="B28" s="54">
        <v>21675</v>
      </c>
      <c r="C28" s="54">
        <v>29189</v>
      </c>
      <c r="D28" s="123">
        <f t="shared" si="0"/>
        <v>7514</v>
      </c>
      <c r="E28" s="54">
        <v>760.25</v>
      </c>
      <c r="F28" s="54">
        <v>7.75</v>
      </c>
      <c r="G28" s="145">
        <f t="shared" si="1"/>
        <v>0.9898059848733969</v>
      </c>
      <c r="H28" s="74">
        <v>0</v>
      </c>
      <c r="I28" s="54">
        <v>1338.5</v>
      </c>
      <c r="J28" s="87">
        <f t="shared" si="2"/>
        <v>5.613746731415764</v>
      </c>
      <c r="K28" s="71">
        <v>0</v>
      </c>
      <c r="L28" s="48" t="s">
        <v>51</v>
      </c>
    </row>
    <row r="29" spans="1:12" ht="14.25">
      <c r="A29" s="20">
        <v>216</v>
      </c>
      <c r="B29" s="54">
        <v>19063</v>
      </c>
      <c r="C29" s="54">
        <v>26500</v>
      </c>
      <c r="D29" s="123">
        <f t="shared" si="0"/>
        <v>7437</v>
      </c>
      <c r="E29" s="54">
        <v>761.83</v>
      </c>
      <c r="F29" s="54">
        <v>6.17</v>
      </c>
      <c r="G29" s="145">
        <f t="shared" si="1"/>
        <v>0.9919010802935039</v>
      </c>
      <c r="H29" s="74">
        <v>0</v>
      </c>
      <c r="I29" s="54">
        <v>1343.5</v>
      </c>
      <c r="J29" s="87">
        <f t="shared" si="2"/>
        <v>5.535541496092296</v>
      </c>
      <c r="K29" s="71">
        <v>0</v>
      </c>
      <c r="L29" s="48" t="s">
        <v>51</v>
      </c>
    </row>
    <row r="30" spans="1:12" ht="14.25">
      <c r="A30" s="20">
        <v>217</v>
      </c>
      <c r="B30" s="54">
        <v>15506</v>
      </c>
      <c r="C30" s="54">
        <v>15506</v>
      </c>
      <c r="D30" s="123">
        <f t="shared" si="0"/>
        <v>0</v>
      </c>
      <c r="E30" s="54">
        <v>0</v>
      </c>
      <c r="F30" s="54">
        <v>768</v>
      </c>
      <c r="G30" s="145">
        <v>0</v>
      </c>
      <c r="H30" s="74">
        <v>0</v>
      </c>
      <c r="I30" s="54"/>
      <c r="J30" s="87">
        <f t="shared" si="2"/>
        <v>0</v>
      </c>
      <c r="K30" s="71">
        <v>0</v>
      </c>
      <c r="L30" s="48" t="s">
        <v>51</v>
      </c>
    </row>
    <row r="31" spans="1:12" ht="14.25">
      <c r="A31" s="20">
        <v>218</v>
      </c>
      <c r="B31" s="54">
        <v>24200</v>
      </c>
      <c r="C31" s="54">
        <v>31552</v>
      </c>
      <c r="D31" s="123">
        <f t="shared" si="0"/>
        <v>7352</v>
      </c>
      <c r="E31" s="54">
        <v>761.5</v>
      </c>
      <c r="F31" s="54">
        <v>6.5</v>
      </c>
      <c r="G31" s="145">
        <f t="shared" si="1"/>
        <v>0.9914642153644123</v>
      </c>
      <c r="H31" s="74">
        <v>0</v>
      </c>
      <c r="I31" s="54">
        <v>1409.4</v>
      </c>
      <c r="J31" s="87">
        <f t="shared" si="2"/>
        <v>5.216404143607209</v>
      </c>
      <c r="K31" s="71">
        <v>0</v>
      </c>
      <c r="L31" s="48" t="s">
        <v>51</v>
      </c>
    </row>
    <row r="32" spans="1:12" ht="14.25">
      <c r="A32" s="20">
        <v>219</v>
      </c>
      <c r="B32" s="54">
        <v>23691</v>
      </c>
      <c r="C32" s="54">
        <v>31296</v>
      </c>
      <c r="D32" s="123">
        <f t="shared" si="0"/>
        <v>7605</v>
      </c>
      <c r="E32" s="54">
        <v>760.5</v>
      </c>
      <c r="F32" s="54">
        <v>7.5</v>
      </c>
      <c r="G32" s="145">
        <f t="shared" si="1"/>
        <v>0.9901380670611439</v>
      </c>
      <c r="H32" s="74">
        <v>0</v>
      </c>
      <c r="I32" s="54">
        <v>1293.25</v>
      </c>
      <c r="J32" s="87">
        <f t="shared" si="2"/>
        <v>5.880533539532187</v>
      </c>
      <c r="K32" s="71">
        <v>0</v>
      </c>
      <c r="L32" s="48" t="s">
        <v>51</v>
      </c>
    </row>
    <row r="33" spans="1:12" ht="14.25">
      <c r="A33" s="20">
        <v>220</v>
      </c>
      <c r="B33" s="54">
        <v>22841</v>
      </c>
      <c r="C33" s="54">
        <v>30530</v>
      </c>
      <c r="D33" s="123">
        <f t="shared" si="0"/>
        <v>7689</v>
      </c>
      <c r="E33" s="54">
        <v>753.58</v>
      </c>
      <c r="F33" s="54">
        <v>14.42</v>
      </c>
      <c r="G33" s="145">
        <f t="shared" si="1"/>
        <v>0.9808646726293161</v>
      </c>
      <c r="H33" s="74">
        <v>0</v>
      </c>
      <c r="I33" s="54">
        <v>1514.4</v>
      </c>
      <c r="J33" s="87">
        <f t="shared" si="2"/>
        <v>5.0772583201267825</v>
      </c>
      <c r="K33" s="71">
        <v>0</v>
      </c>
      <c r="L33" s="48" t="s">
        <v>51</v>
      </c>
    </row>
    <row r="34" spans="1:14" ht="14.25">
      <c r="A34" s="20">
        <v>441</v>
      </c>
      <c r="B34" s="54">
        <v>137850</v>
      </c>
      <c r="C34" s="54">
        <v>139940</v>
      </c>
      <c r="D34" s="123">
        <f t="shared" si="0"/>
        <v>2090</v>
      </c>
      <c r="E34" s="54">
        <v>753.08</v>
      </c>
      <c r="F34" s="54">
        <v>14.92</v>
      </c>
      <c r="G34" s="145">
        <f t="shared" si="1"/>
        <v>0.9801880278323685</v>
      </c>
      <c r="H34" s="74">
        <v>0</v>
      </c>
      <c r="I34" s="54">
        <v>495.4</v>
      </c>
      <c r="J34" s="87">
        <f t="shared" si="2"/>
        <v>4.21881308033912</v>
      </c>
      <c r="K34" s="55">
        <v>1</v>
      </c>
      <c r="L34" s="48" t="s">
        <v>8</v>
      </c>
      <c r="M34" s="183"/>
      <c r="N34" s="84"/>
    </row>
    <row r="35" spans="1:12" ht="14.25">
      <c r="A35" s="20">
        <v>442</v>
      </c>
      <c r="B35">
        <v>160283</v>
      </c>
      <c r="C35" s="54">
        <v>161156</v>
      </c>
      <c r="D35" s="123">
        <f t="shared" si="0"/>
        <v>873</v>
      </c>
      <c r="E35" s="54">
        <v>48</v>
      </c>
      <c r="F35" s="54">
        <v>720</v>
      </c>
      <c r="G35" s="145">
        <v>0.06</v>
      </c>
      <c r="H35" s="74">
        <v>0</v>
      </c>
      <c r="I35" s="54">
        <v>272.1</v>
      </c>
      <c r="J35" s="87">
        <f t="shared" si="2"/>
        <v>3.2083792723263502</v>
      </c>
      <c r="K35" s="55">
        <v>0</v>
      </c>
      <c r="L35" s="48" t="s">
        <v>8</v>
      </c>
    </row>
    <row r="36" spans="1:12" ht="14.25">
      <c r="A36" s="20">
        <v>445</v>
      </c>
      <c r="B36" s="54">
        <v>20090</v>
      </c>
      <c r="C36" s="54">
        <v>22011</v>
      </c>
      <c r="D36" s="123">
        <f t="shared" si="0"/>
        <v>1921</v>
      </c>
      <c r="E36" s="54">
        <v>764.75</v>
      </c>
      <c r="F36" s="54">
        <v>3.25</v>
      </c>
      <c r="G36" s="145">
        <f t="shared" si="1"/>
        <v>0.9957502451781628</v>
      </c>
      <c r="H36" s="74">
        <v>0</v>
      </c>
      <c r="I36" s="54">
        <v>594.1</v>
      </c>
      <c r="J36" s="87">
        <f t="shared" si="2"/>
        <v>3.233462380070695</v>
      </c>
      <c r="K36" s="55">
        <v>0</v>
      </c>
      <c r="L36" s="48" t="s">
        <v>8</v>
      </c>
    </row>
    <row r="37" spans="1:14" ht="14.25">
      <c r="A37" s="20">
        <v>501</v>
      </c>
      <c r="B37" s="54">
        <v>72438</v>
      </c>
      <c r="C37">
        <v>77072</v>
      </c>
      <c r="D37" s="123">
        <v>0</v>
      </c>
      <c r="E37" s="54">
        <v>750.8</v>
      </c>
      <c r="F37" s="54">
        <v>17.2</v>
      </c>
      <c r="G37" s="145">
        <f>(E37-F37)/E37</f>
        <v>0.9770911028236547</v>
      </c>
      <c r="H37" s="74">
        <v>0</v>
      </c>
      <c r="I37" s="54">
        <v>1360</v>
      </c>
      <c r="J37" s="87">
        <f t="shared" si="2"/>
        <v>0</v>
      </c>
      <c r="K37" s="55">
        <v>0</v>
      </c>
      <c r="L37" s="15" t="s">
        <v>8</v>
      </c>
      <c r="M37" s="182"/>
      <c r="N37" s="84"/>
    </row>
    <row r="38" spans="1:14" ht="14.25">
      <c r="A38" s="20">
        <v>502</v>
      </c>
      <c r="B38" s="54">
        <v>50036</v>
      </c>
      <c r="C38" s="54">
        <v>55029</v>
      </c>
      <c r="D38" s="123">
        <f t="shared" si="0"/>
        <v>4993</v>
      </c>
      <c r="E38" s="54">
        <v>754.25</v>
      </c>
      <c r="F38" s="54">
        <v>13.75</v>
      </c>
      <c r="G38" s="145">
        <f>(E38-F38)/E38</f>
        <v>0.9817699701690421</v>
      </c>
      <c r="H38" s="74">
        <v>0</v>
      </c>
      <c r="I38" s="54">
        <v>1387.5</v>
      </c>
      <c r="J38" s="87">
        <f t="shared" si="2"/>
        <v>3.5985585585585587</v>
      </c>
      <c r="K38" s="55">
        <v>0</v>
      </c>
      <c r="L38" s="15" t="s">
        <v>8</v>
      </c>
      <c r="M38" s="182"/>
      <c r="N38" s="84"/>
    </row>
    <row r="39" spans="1:14" ht="14.25">
      <c r="A39" s="20">
        <v>503</v>
      </c>
      <c r="B39" s="54">
        <v>24622</v>
      </c>
      <c r="C39" s="54">
        <v>29621</v>
      </c>
      <c r="D39" s="123">
        <f t="shared" si="0"/>
        <v>4999</v>
      </c>
      <c r="E39" s="54">
        <v>741.74</v>
      </c>
      <c r="F39">
        <v>26.26</v>
      </c>
      <c r="G39" s="145">
        <f aca="true" t="shared" si="3" ref="G39:G51">(E39-F39)/E39</f>
        <v>0.9645967589721466</v>
      </c>
      <c r="H39" s="74">
        <v>1</v>
      </c>
      <c r="I39" s="54">
        <v>1469.3</v>
      </c>
      <c r="J39" s="87">
        <f t="shared" si="2"/>
        <v>3.4023004151636833</v>
      </c>
      <c r="K39" s="55">
        <v>2</v>
      </c>
      <c r="L39" s="15" t="s">
        <v>8</v>
      </c>
      <c r="M39" s="182"/>
      <c r="N39" s="84"/>
    </row>
    <row r="40" spans="1:14" ht="14.25">
      <c r="A40" s="20">
        <v>504</v>
      </c>
      <c r="B40" s="54">
        <v>9754</v>
      </c>
      <c r="C40" s="54">
        <v>14207</v>
      </c>
      <c r="D40" s="123">
        <v>0</v>
      </c>
      <c r="E40" s="54">
        <v>750</v>
      </c>
      <c r="F40" s="54">
        <v>18</v>
      </c>
      <c r="G40" s="145">
        <f t="shared" si="3"/>
        <v>0.976</v>
      </c>
      <c r="H40" s="74">
        <v>0</v>
      </c>
      <c r="I40" s="54">
        <v>1353.4</v>
      </c>
      <c r="J40" s="87">
        <f t="shared" si="2"/>
        <v>0</v>
      </c>
      <c r="K40" s="55">
        <v>2</v>
      </c>
      <c r="L40" s="15" t="s">
        <v>8</v>
      </c>
      <c r="M40" s="182"/>
      <c r="N40" s="84"/>
    </row>
    <row r="41" spans="1:14" ht="14.25">
      <c r="A41" s="20">
        <v>505</v>
      </c>
      <c r="B41" s="54">
        <v>122348</v>
      </c>
      <c r="C41" s="54">
        <v>127254</v>
      </c>
      <c r="D41" s="123">
        <f t="shared" si="0"/>
        <v>4906</v>
      </c>
      <c r="E41" s="54">
        <v>737</v>
      </c>
      <c r="F41" s="54">
        <v>31</v>
      </c>
      <c r="G41" s="145">
        <f t="shared" si="3"/>
        <v>0.9579375848032564</v>
      </c>
      <c r="H41" s="170">
        <v>0</v>
      </c>
      <c r="I41" s="54">
        <v>1325</v>
      </c>
      <c r="J41" s="87">
        <f t="shared" si="2"/>
        <v>3.7026415094339624</v>
      </c>
      <c r="K41" s="55">
        <v>1</v>
      </c>
      <c r="L41" s="15" t="s">
        <v>8</v>
      </c>
      <c r="M41" s="182"/>
      <c r="N41" s="84"/>
    </row>
    <row r="42" spans="1:12" ht="14.25">
      <c r="A42" s="20">
        <v>506</v>
      </c>
      <c r="B42" s="54">
        <v>25326</v>
      </c>
      <c r="C42" s="54">
        <v>29914</v>
      </c>
      <c r="D42" s="123">
        <f t="shared" si="0"/>
        <v>4588</v>
      </c>
      <c r="E42" s="54">
        <v>757</v>
      </c>
      <c r="F42" s="54">
        <v>11</v>
      </c>
      <c r="G42" s="145">
        <f t="shared" si="3"/>
        <v>0.9854689564068693</v>
      </c>
      <c r="H42" s="170">
        <v>0</v>
      </c>
      <c r="I42" s="54">
        <v>1198.8</v>
      </c>
      <c r="J42" s="87">
        <f t="shared" si="2"/>
        <v>3.8271604938271606</v>
      </c>
      <c r="K42" s="55">
        <v>0</v>
      </c>
      <c r="L42" s="15" t="s">
        <v>8</v>
      </c>
    </row>
    <row r="43" spans="1:12" ht="14.25">
      <c r="A43" s="20">
        <v>507</v>
      </c>
      <c r="B43" s="54">
        <v>7709</v>
      </c>
      <c r="C43" s="54">
        <v>12932</v>
      </c>
      <c r="D43" s="123">
        <f t="shared" si="0"/>
        <v>5223</v>
      </c>
      <c r="E43" s="54">
        <v>751.5</v>
      </c>
      <c r="F43" s="54">
        <v>16.5</v>
      </c>
      <c r="G43" s="145">
        <f t="shared" si="3"/>
        <v>0.9780439121756487</v>
      </c>
      <c r="H43" s="170">
        <v>0</v>
      </c>
      <c r="I43" s="54">
        <v>1378.07</v>
      </c>
      <c r="J43" s="87">
        <f t="shared" si="2"/>
        <v>3.7900832323466878</v>
      </c>
      <c r="K43" s="55">
        <v>0</v>
      </c>
      <c r="L43" s="15" t="s">
        <v>8</v>
      </c>
    </row>
    <row r="44" spans="1:12" ht="14.25">
      <c r="A44" s="20">
        <v>508</v>
      </c>
      <c r="B44" s="54">
        <v>143883</v>
      </c>
      <c r="C44" s="54">
        <v>146698</v>
      </c>
      <c r="D44" s="123">
        <f t="shared" si="0"/>
        <v>2815</v>
      </c>
      <c r="E44" s="54">
        <v>713.33</v>
      </c>
      <c r="F44" s="54">
        <v>54.67</v>
      </c>
      <c r="G44" s="145">
        <f t="shared" si="3"/>
        <v>0.9233594549507241</v>
      </c>
      <c r="H44" s="170">
        <v>0</v>
      </c>
      <c r="I44" s="54">
        <v>848.8</v>
      </c>
      <c r="J44" s="87">
        <f t="shared" si="2"/>
        <v>3.3164467483506126</v>
      </c>
      <c r="K44" s="55">
        <v>2</v>
      </c>
      <c r="L44" s="15" t="s">
        <v>8</v>
      </c>
    </row>
    <row r="45" spans="1:12" ht="14.25">
      <c r="A45" s="20">
        <v>509</v>
      </c>
      <c r="B45" s="54">
        <v>255363</v>
      </c>
      <c r="C45" s="54">
        <v>259156</v>
      </c>
      <c r="D45" s="123">
        <f t="shared" si="0"/>
        <v>3793</v>
      </c>
      <c r="E45" s="54">
        <v>751.5</v>
      </c>
      <c r="F45" s="54">
        <v>16.5</v>
      </c>
      <c r="G45" s="145">
        <v>0</v>
      </c>
      <c r="H45" s="170">
        <v>0</v>
      </c>
      <c r="I45" s="54">
        <v>1105.2</v>
      </c>
      <c r="J45" s="87">
        <f t="shared" si="2"/>
        <v>3.4319580166485704</v>
      </c>
      <c r="K45" s="55">
        <v>0</v>
      </c>
      <c r="L45" s="15" t="s">
        <v>8</v>
      </c>
    </row>
    <row r="46" spans="1:13" ht="14.25">
      <c r="A46" s="20">
        <v>510</v>
      </c>
      <c r="B46" s="54">
        <v>13140</v>
      </c>
      <c r="C46" s="54">
        <v>14548</v>
      </c>
      <c r="D46" s="123">
        <f t="shared" si="0"/>
        <v>1408</v>
      </c>
      <c r="E46" s="54">
        <v>754.42</v>
      </c>
      <c r="F46" s="54">
        <v>13.58</v>
      </c>
      <c r="G46" s="145">
        <f t="shared" si="3"/>
        <v>0.9819994167704992</v>
      </c>
      <c r="H46" s="170">
        <v>1</v>
      </c>
      <c r="I46" s="54">
        <v>387.6</v>
      </c>
      <c r="J46" s="87">
        <f t="shared" si="2"/>
        <v>3.632610939112487</v>
      </c>
      <c r="K46" s="55">
        <v>2</v>
      </c>
      <c r="L46" s="15" t="s">
        <v>8</v>
      </c>
      <c r="M46" s="183"/>
    </row>
    <row r="47" spans="1:12" ht="14.25">
      <c r="A47" s="20">
        <v>511</v>
      </c>
      <c r="B47" s="54">
        <v>23301</v>
      </c>
      <c r="C47" s="54">
        <v>27608</v>
      </c>
      <c r="D47" s="123">
        <f t="shared" si="0"/>
        <v>4307</v>
      </c>
      <c r="E47" s="54">
        <v>746.92</v>
      </c>
      <c r="F47" s="54">
        <v>21.08</v>
      </c>
      <c r="G47" s="145">
        <f t="shared" si="3"/>
        <v>0.9717774326567771</v>
      </c>
      <c r="H47" s="170">
        <v>0</v>
      </c>
      <c r="I47" s="54">
        <v>1379</v>
      </c>
      <c r="J47" s="87">
        <f t="shared" si="2"/>
        <v>3.1232777374909353</v>
      </c>
      <c r="K47" s="55">
        <v>3</v>
      </c>
      <c r="L47" s="15" t="s">
        <v>8</v>
      </c>
    </row>
    <row r="48" spans="1:12" ht="14.25">
      <c r="A48" s="20">
        <v>512</v>
      </c>
      <c r="B48" s="54">
        <v>23901</v>
      </c>
      <c r="C48" s="54">
        <v>24540</v>
      </c>
      <c r="D48" s="123">
        <f t="shared" si="0"/>
        <v>639</v>
      </c>
      <c r="E48" s="54">
        <v>48</v>
      </c>
      <c r="F48" s="54">
        <v>720</v>
      </c>
      <c r="G48" s="145">
        <v>0.06</v>
      </c>
      <c r="H48" s="170">
        <v>0</v>
      </c>
      <c r="I48" s="54">
        <v>149.6</v>
      </c>
      <c r="J48" s="87">
        <f t="shared" si="2"/>
        <v>4.271390374331551</v>
      </c>
      <c r="K48" s="55">
        <v>3</v>
      </c>
      <c r="L48" s="15" t="s">
        <v>8</v>
      </c>
    </row>
    <row r="49" spans="1:12" ht="14.25">
      <c r="A49" s="20">
        <v>513</v>
      </c>
      <c r="B49" s="54">
        <v>32679</v>
      </c>
      <c r="C49" s="54">
        <v>33529</v>
      </c>
      <c r="D49" s="123">
        <f t="shared" si="0"/>
        <v>850</v>
      </c>
      <c r="E49" s="54">
        <v>480</v>
      </c>
      <c r="F49" s="54">
        <v>288</v>
      </c>
      <c r="G49" s="145">
        <v>0.6</v>
      </c>
      <c r="H49" s="74">
        <v>0</v>
      </c>
      <c r="I49" s="54">
        <v>334</v>
      </c>
      <c r="J49" s="87">
        <f t="shared" si="2"/>
        <v>2.5449101796407185</v>
      </c>
      <c r="K49" s="55">
        <v>0</v>
      </c>
      <c r="L49" s="15" t="s">
        <v>8</v>
      </c>
    </row>
    <row r="50" spans="1:12" ht="14.25">
      <c r="A50" s="20">
        <v>514</v>
      </c>
      <c r="B50" s="54">
        <v>338901</v>
      </c>
      <c r="C50" s="54">
        <v>342399</v>
      </c>
      <c r="D50" s="123">
        <f t="shared" si="0"/>
        <v>3498</v>
      </c>
      <c r="E50" s="54">
        <v>736</v>
      </c>
      <c r="F50" s="54">
        <v>32</v>
      </c>
      <c r="G50" s="145">
        <v>0</v>
      </c>
      <c r="H50" s="170">
        <v>0</v>
      </c>
      <c r="I50" s="54">
        <v>1122.6</v>
      </c>
      <c r="J50" s="87">
        <f t="shared" si="2"/>
        <v>3.115980758952432</v>
      </c>
      <c r="K50" s="55">
        <v>0</v>
      </c>
      <c r="L50" s="15" t="s">
        <v>8</v>
      </c>
    </row>
    <row r="51" spans="1:12" ht="14.25">
      <c r="A51" s="20">
        <v>515</v>
      </c>
      <c r="B51" s="54">
        <v>161152</v>
      </c>
      <c r="C51" s="54">
        <v>165441</v>
      </c>
      <c r="D51" s="123">
        <f t="shared" si="0"/>
        <v>4289</v>
      </c>
      <c r="E51" s="54">
        <v>721.75</v>
      </c>
      <c r="F51" s="54">
        <v>46.25</v>
      </c>
      <c r="G51" s="145">
        <f t="shared" si="3"/>
        <v>0.9359196397644614</v>
      </c>
      <c r="H51" s="170">
        <v>0</v>
      </c>
      <c r="I51" s="54">
        <v>1246.5</v>
      </c>
      <c r="J51" s="87">
        <f t="shared" si="2"/>
        <v>3.4408343361411955</v>
      </c>
      <c r="K51" s="55">
        <v>0</v>
      </c>
      <c r="L51" s="15" t="s">
        <v>8</v>
      </c>
    </row>
    <row r="52" spans="1:12" ht="14.25">
      <c r="A52" s="20">
        <v>516</v>
      </c>
      <c r="B52" s="54">
        <v>28272</v>
      </c>
      <c r="C52" s="54">
        <v>28272</v>
      </c>
      <c r="D52" s="123">
        <f t="shared" si="0"/>
        <v>0</v>
      </c>
      <c r="E52" s="54">
        <v>0</v>
      </c>
      <c r="F52" s="54">
        <v>768</v>
      </c>
      <c r="G52" s="145">
        <v>0</v>
      </c>
      <c r="H52" s="170">
        <v>0</v>
      </c>
      <c r="I52" s="54">
        <v>354.5</v>
      </c>
      <c r="J52" s="87">
        <f t="shared" si="2"/>
        <v>0</v>
      </c>
      <c r="K52" s="55">
        <v>2</v>
      </c>
      <c r="L52" s="15" t="s">
        <v>8</v>
      </c>
    </row>
    <row r="53" spans="1:12" ht="14.25">
      <c r="A53" s="20">
        <v>517</v>
      </c>
      <c r="B53" s="54">
        <v>66178</v>
      </c>
      <c r="C53" s="54">
        <v>68447</v>
      </c>
      <c r="D53" s="123">
        <f t="shared" si="0"/>
        <v>2269</v>
      </c>
      <c r="E53" s="54">
        <v>732.25</v>
      </c>
      <c r="F53" s="54">
        <v>35.75</v>
      </c>
      <c r="G53" s="145">
        <f t="shared" si="1"/>
        <v>0.9511778764083305</v>
      </c>
      <c r="H53" s="73">
        <v>0</v>
      </c>
      <c r="I53" s="54">
        <v>660.1</v>
      </c>
      <c r="J53" s="87">
        <f t="shared" si="2"/>
        <v>3.4373579760642325</v>
      </c>
      <c r="K53" s="55">
        <v>1</v>
      </c>
      <c r="L53" s="15" t="s">
        <v>8</v>
      </c>
    </row>
    <row r="54" spans="1:12" ht="14.25">
      <c r="A54" s="20">
        <v>518</v>
      </c>
      <c r="B54" s="54">
        <v>8978</v>
      </c>
      <c r="C54" s="54">
        <v>12686</v>
      </c>
      <c r="D54" s="123">
        <f t="shared" si="0"/>
        <v>3708</v>
      </c>
      <c r="E54" s="54">
        <v>738.92</v>
      </c>
      <c r="F54" s="54">
        <v>29.08</v>
      </c>
      <c r="G54" s="145">
        <f t="shared" si="1"/>
        <v>0.9606452660639853</v>
      </c>
      <c r="H54" s="73">
        <v>0</v>
      </c>
      <c r="I54" s="54">
        <v>1280.08</v>
      </c>
      <c r="J54" s="87">
        <f t="shared" si="2"/>
        <v>2.896693956627711</v>
      </c>
      <c r="K54" s="55">
        <v>0</v>
      </c>
      <c r="L54" s="15" t="s">
        <v>8</v>
      </c>
    </row>
    <row r="55" spans="1:12" ht="14.25">
      <c r="A55" s="20">
        <v>519</v>
      </c>
      <c r="B55" s="54">
        <v>75307</v>
      </c>
      <c r="C55" s="54">
        <v>79054</v>
      </c>
      <c r="D55" s="123">
        <f t="shared" si="0"/>
        <v>3747</v>
      </c>
      <c r="E55" s="54">
        <v>751.25</v>
      </c>
      <c r="F55" s="54">
        <v>16.75</v>
      </c>
      <c r="G55" s="145">
        <f t="shared" si="1"/>
        <v>0.9777038269550749</v>
      </c>
      <c r="H55" s="73">
        <v>0</v>
      </c>
      <c r="I55" s="54">
        <v>954.6</v>
      </c>
      <c r="J55" s="87">
        <f t="shared" si="2"/>
        <v>3.925204274041483</v>
      </c>
      <c r="K55" s="55">
        <v>2</v>
      </c>
      <c r="L55" s="15" t="s">
        <v>8</v>
      </c>
    </row>
    <row r="56" spans="1:12" ht="14.25">
      <c r="A56" s="20">
        <v>520</v>
      </c>
      <c r="B56" s="54">
        <v>103231</v>
      </c>
      <c r="C56" s="54">
        <v>106407</v>
      </c>
      <c r="D56" s="123">
        <f t="shared" si="0"/>
        <v>3176</v>
      </c>
      <c r="E56" s="54">
        <v>762.75</v>
      </c>
      <c r="F56" s="54">
        <v>5.25</v>
      </c>
      <c r="G56" s="145">
        <f t="shared" si="1"/>
        <v>0.9931170108161259</v>
      </c>
      <c r="H56" s="73">
        <v>0</v>
      </c>
      <c r="I56" s="54">
        <v>787.7</v>
      </c>
      <c r="J56" s="87">
        <f t="shared" si="2"/>
        <v>4.031991875079345</v>
      </c>
      <c r="K56" s="55">
        <v>0</v>
      </c>
      <c r="L56" s="15" t="s">
        <v>8</v>
      </c>
    </row>
    <row r="57" spans="1:12" ht="14.25">
      <c r="A57" s="20">
        <v>522</v>
      </c>
      <c r="B57" s="54">
        <v>40682</v>
      </c>
      <c r="C57" s="54">
        <v>44821</v>
      </c>
      <c r="D57" s="123">
        <f t="shared" si="0"/>
        <v>4139</v>
      </c>
      <c r="E57" s="54">
        <v>746.75</v>
      </c>
      <c r="F57" s="54">
        <v>21.25</v>
      </c>
      <c r="G57" s="145">
        <f t="shared" si="1"/>
        <v>0.9715433545363241</v>
      </c>
      <c r="H57" s="73">
        <v>0</v>
      </c>
      <c r="I57" s="54">
        <v>1230.6</v>
      </c>
      <c r="J57" s="87">
        <f t="shared" si="2"/>
        <v>3.363399967495531</v>
      </c>
      <c r="K57" s="55">
        <v>1</v>
      </c>
      <c r="L57" s="15" t="s">
        <v>8</v>
      </c>
    </row>
    <row r="58" spans="1:12" ht="14.25">
      <c r="A58" s="20">
        <v>523</v>
      </c>
      <c r="B58" s="54">
        <v>171777</v>
      </c>
      <c r="C58" s="54">
        <v>2261</v>
      </c>
      <c r="D58" s="123">
        <v>2610</v>
      </c>
      <c r="E58" s="54">
        <v>677.75</v>
      </c>
      <c r="F58" s="54">
        <v>90.25</v>
      </c>
      <c r="G58" s="145">
        <f t="shared" si="1"/>
        <v>0.866838804869052</v>
      </c>
      <c r="H58" s="73">
        <v>1</v>
      </c>
      <c r="I58" s="54">
        <v>853.6</v>
      </c>
      <c r="J58" s="87">
        <f t="shared" si="2"/>
        <v>3.0576382380506093</v>
      </c>
      <c r="K58" s="55">
        <v>1</v>
      </c>
      <c r="L58" s="15" t="s">
        <v>8</v>
      </c>
    </row>
    <row r="59" spans="1:12" ht="14.25">
      <c r="A59" s="20">
        <v>524</v>
      </c>
      <c r="B59" s="54">
        <v>8153</v>
      </c>
      <c r="C59" s="54">
        <v>12037</v>
      </c>
      <c r="D59" s="123">
        <f t="shared" si="0"/>
        <v>3884</v>
      </c>
      <c r="E59" s="54">
        <v>731.6</v>
      </c>
      <c r="F59" s="54">
        <v>36.4</v>
      </c>
      <c r="G59" s="145">
        <f>(E59-F59)/E59</f>
        <v>0.9502460360852926</v>
      </c>
      <c r="H59" s="73">
        <v>1</v>
      </c>
      <c r="I59" s="54">
        <v>1116.7</v>
      </c>
      <c r="J59" s="87">
        <f t="shared" si="2"/>
        <v>3.4781051311901137</v>
      </c>
      <c r="K59" s="55">
        <v>2</v>
      </c>
      <c r="L59" s="15" t="s">
        <v>8</v>
      </c>
    </row>
    <row r="60" spans="1:12" ht="14.25">
      <c r="A60" s="20">
        <v>526</v>
      </c>
      <c r="B60" s="54">
        <v>270460</v>
      </c>
      <c r="C60" s="54">
        <v>275211</v>
      </c>
      <c r="D60" s="123">
        <f t="shared" si="0"/>
        <v>4751</v>
      </c>
      <c r="E60" s="54">
        <v>753.58</v>
      </c>
      <c r="F60" s="54">
        <v>14.42</v>
      </c>
      <c r="G60" s="145">
        <f t="shared" si="1"/>
        <v>0.9808646726293161</v>
      </c>
      <c r="H60" s="73">
        <v>0</v>
      </c>
      <c r="I60" s="54">
        <v>1425.6</v>
      </c>
      <c r="J60" s="87">
        <f t="shared" si="2"/>
        <v>3.3326318742985412</v>
      </c>
      <c r="K60" s="55">
        <v>0</v>
      </c>
      <c r="L60" s="15" t="s">
        <v>8</v>
      </c>
    </row>
    <row r="61" spans="1:12" ht="14.25">
      <c r="A61" s="20">
        <v>527</v>
      </c>
      <c r="B61">
        <v>100781</v>
      </c>
      <c r="C61" s="54">
        <v>100781</v>
      </c>
      <c r="D61" s="123">
        <f t="shared" si="0"/>
        <v>0</v>
      </c>
      <c r="E61" s="54">
        <v>0</v>
      </c>
      <c r="F61" s="54">
        <v>768</v>
      </c>
      <c r="G61" s="145">
        <v>0</v>
      </c>
      <c r="H61" s="73">
        <v>0</v>
      </c>
      <c r="I61" s="54"/>
      <c r="J61" s="87">
        <f t="shared" si="2"/>
        <v>0</v>
      </c>
      <c r="K61" s="55">
        <v>0</v>
      </c>
      <c r="L61" s="15" t="s">
        <v>8</v>
      </c>
    </row>
    <row r="62" spans="1:13" ht="14.25">
      <c r="A62" s="20">
        <v>701</v>
      </c>
      <c r="B62" s="54">
        <v>136927</v>
      </c>
      <c r="C62" s="54">
        <v>143295</v>
      </c>
      <c r="D62" s="123">
        <f t="shared" si="0"/>
        <v>6368</v>
      </c>
      <c r="E62" s="54">
        <v>738</v>
      </c>
      <c r="F62" s="54">
        <v>30</v>
      </c>
      <c r="G62" s="145">
        <f>(E62-F62)/E62</f>
        <v>0.959349593495935</v>
      </c>
      <c r="H62" s="73">
        <v>1</v>
      </c>
      <c r="I62" s="54">
        <v>1499.5</v>
      </c>
      <c r="J62" s="87">
        <f t="shared" si="2"/>
        <v>4.246748916305435</v>
      </c>
      <c r="K62" s="55">
        <v>1</v>
      </c>
      <c r="L62" s="15" t="s">
        <v>8</v>
      </c>
      <c r="M62" s="183"/>
    </row>
    <row r="63" spans="1:12" ht="14.25">
      <c r="A63" s="20">
        <v>706</v>
      </c>
      <c r="B63" s="54">
        <v>118666</v>
      </c>
      <c r="C63" s="54">
        <v>120980</v>
      </c>
      <c r="D63" s="123">
        <f t="shared" si="0"/>
        <v>2314</v>
      </c>
      <c r="E63" s="54">
        <v>480</v>
      </c>
      <c r="F63" s="54">
        <v>288</v>
      </c>
      <c r="G63" s="145">
        <v>0.6</v>
      </c>
      <c r="H63" s="73">
        <v>0</v>
      </c>
      <c r="I63" s="54">
        <v>524.6</v>
      </c>
      <c r="J63" s="87">
        <f t="shared" si="2"/>
        <v>4.41097979412886</v>
      </c>
      <c r="K63" s="55">
        <v>0</v>
      </c>
      <c r="L63" s="15" t="s">
        <v>8</v>
      </c>
    </row>
    <row r="64" spans="1:12" ht="14.25">
      <c r="A64" s="20">
        <v>711</v>
      </c>
      <c r="B64" s="54">
        <v>99923</v>
      </c>
      <c r="C64" s="54">
        <v>103648</v>
      </c>
      <c r="D64" s="123">
        <f t="shared" si="0"/>
        <v>3725</v>
      </c>
      <c r="E64" s="54">
        <v>687.63</v>
      </c>
      <c r="F64" s="54">
        <v>80.37</v>
      </c>
      <c r="G64" s="145">
        <f t="shared" si="1"/>
        <v>0.8831202827101784</v>
      </c>
      <c r="H64" s="73">
        <v>0</v>
      </c>
      <c r="I64" s="54">
        <v>912.9</v>
      </c>
      <c r="J64" s="87">
        <f t="shared" si="2"/>
        <v>4.080403110965056</v>
      </c>
      <c r="K64" s="55">
        <v>0</v>
      </c>
      <c r="L64" s="15" t="s">
        <v>8</v>
      </c>
    </row>
    <row r="65" spans="1:12" ht="14.25">
      <c r="A65" s="20">
        <v>713</v>
      </c>
      <c r="B65" s="54">
        <v>133556</v>
      </c>
      <c r="C65" s="54">
        <v>136985</v>
      </c>
      <c r="D65" s="123">
        <f t="shared" si="0"/>
        <v>3429</v>
      </c>
      <c r="E65" s="54">
        <v>762</v>
      </c>
      <c r="F65" s="54">
        <v>6</v>
      </c>
      <c r="G65" s="145">
        <f t="shared" si="1"/>
        <v>0.9921259842519685</v>
      </c>
      <c r="H65" s="73">
        <v>0</v>
      </c>
      <c r="I65" s="54">
        <v>743.5</v>
      </c>
      <c r="J65" s="87">
        <f t="shared" si="2"/>
        <v>4.6119704102219234</v>
      </c>
      <c r="K65" s="55">
        <v>2</v>
      </c>
      <c r="L65" s="15" t="s">
        <v>8</v>
      </c>
    </row>
    <row r="66" spans="1:12" ht="14.25">
      <c r="A66" s="20">
        <v>714</v>
      </c>
      <c r="B66" s="54">
        <v>29288</v>
      </c>
      <c r="C66" s="54">
        <v>29288</v>
      </c>
      <c r="D66" s="123">
        <f t="shared" si="0"/>
        <v>0</v>
      </c>
      <c r="E66" s="54">
        <v>0</v>
      </c>
      <c r="F66" s="54">
        <v>768</v>
      </c>
      <c r="G66" s="145">
        <v>0</v>
      </c>
      <c r="H66" s="73">
        <v>0</v>
      </c>
      <c r="I66" s="54">
        <v>10.2</v>
      </c>
      <c r="J66" s="87">
        <f t="shared" si="2"/>
        <v>0</v>
      </c>
      <c r="K66" s="55">
        <v>0</v>
      </c>
      <c r="L66" s="15" t="s">
        <v>8</v>
      </c>
    </row>
    <row r="67" spans="1:12" ht="14.25">
      <c r="A67" s="20">
        <v>715</v>
      </c>
      <c r="B67" s="54">
        <v>184686</v>
      </c>
      <c r="C67" s="54">
        <v>191546</v>
      </c>
      <c r="D67" s="123">
        <f t="shared" si="0"/>
        <v>6860</v>
      </c>
      <c r="E67" s="54">
        <v>728.42</v>
      </c>
      <c r="F67" s="54">
        <v>39.58</v>
      </c>
      <c r="G67" s="145">
        <f t="shared" si="1"/>
        <v>0.945663216276324</v>
      </c>
      <c r="H67" s="73">
        <v>0</v>
      </c>
      <c r="I67" s="54">
        <v>1663.9</v>
      </c>
      <c r="J67" s="87">
        <f t="shared" si="2"/>
        <v>4.122843920908708</v>
      </c>
      <c r="K67" s="55">
        <v>0</v>
      </c>
      <c r="L67" s="15" t="s">
        <v>8</v>
      </c>
    </row>
    <row r="68" spans="1:12" ht="15" customHeight="1">
      <c r="A68" s="20">
        <v>366</v>
      </c>
      <c r="B68" s="54">
        <v>6811</v>
      </c>
      <c r="C68" s="54">
        <v>6811</v>
      </c>
      <c r="D68" s="125">
        <f>C68-B68</f>
        <v>0</v>
      </c>
      <c r="E68" s="54">
        <v>768</v>
      </c>
      <c r="F68" s="54">
        <v>0</v>
      </c>
      <c r="G68" s="169">
        <f>(E68-F68)/E68</f>
        <v>1</v>
      </c>
      <c r="H68" s="16">
        <v>0</v>
      </c>
      <c r="I68" s="54"/>
      <c r="J68" s="125">
        <f>IF(I68=0,0,(D68/I68))</f>
        <v>0</v>
      </c>
      <c r="K68" s="16">
        <v>0</v>
      </c>
      <c r="L68" s="151" t="s">
        <v>49</v>
      </c>
    </row>
    <row r="69" spans="1:12" ht="14.25">
      <c r="A69" s="20">
        <v>801</v>
      </c>
      <c r="B69" s="54">
        <v>29812</v>
      </c>
      <c r="C69" s="54">
        <v>30866</v>
      </c>
      <c r="D69" s="123">
        <f t="shared" si="0"/>
        <v>1054</v>
      </c>
      <c r="E69" s="54">
        <v>763.75</v>
      </c>
      <c r="F69" s="54">
        <v>4.25</v>
      </c>
      <c r="G69" s="145">
        <f t="shared" si="1"/>
        <v>0.9944353518821604</v>
      </c>
      <c r="H69" s="73">
        <v>0</v>
      </c>
      <c r="I69" s="54">
        <v>124.39</v>
      </c>
      <c r="J69" s="87">
        <f t="shared" si="2"/>
        <v>8.473349947744996</v>
      </c>
      <c r="K69" s="55">
        <v>0</v>
      </c>
      <c r="L69" s="15" t="s">
        <v>42</v>
      </c>
    </row>
    <row r="70" spans="1:12" ht="14.25">
      <c r="A70" s="20">
        <v>802</v>
      </c>
      <c r="B70" s="54"/>
      <c r="C70" s="54"/>
      <c r="D70" s="123">
        <f t="shared" si="0"/>
        <v>0</v>
      </c>
      <c r="E70" s="54">
        <v>765.5</v>
      </c>
      <c r="F70" s="54">
        <v>2.5</v>
      </c>
      <c r="G70" s="145">
        <f>(E70-F70)/E70</f>
        <v>0.9967341606792945</v>
      </c>
      <c r="H70" s="73">
        <v>0</v>
      </c>
      <c r="I70" s="54"/>
      <c r="J70" s="87">
        <f>IF(I70=0,0,(D70/I70))</f>
        <v>0</v>
      </c>
      <c r="K70" s="55">
        <v>0</v>
      </c>
      <c r="L70" s="15" t="s">
        <v>42</v>
      </c>
    </row>
    <row r="71" spans="1:12" ht="14.25">
      <c r="A71" s="20">
        <v>803</v>
      </c>
      <c r="B71" s="54">
        <v>43405</v>
      </c>
      <c r="C71" s="54">
        <v>45439</v>
      </c>
      <c r="D71" s="123">
        <f t="shared" si="0"/>
        <v>2034</v>
      </c>
      <c r="E71" s="54">
        <v>757</v>
      </c>
      <c r="F71" s="54">
        <v>11</v>
      </c>
      <c r="G71" s="145">
        <f t="shared" si="1"/>
        <v>0.9854689564068693</v>
      </c>
      <c r="H71" s="73">
        <v>0</v>
      </c>
      <c r="I71" s="54">
        <v>229.31</v>
      </c>
      <c r="J71" s="87">
        <f t="shared" si="2"/>
        <v>8.870088526448912</v>
      </c>
      <c r="K71" s="55">
        <v>0</v>
      </c>
      <c r="L71" s="15" t="s">
        <v>42</v>
      </c>
    </row>
    <row r="72" spans="1:12" ht="14.25">
      <c r="A72" s="20">
        <v>804</v>
      </c>
      <c r="B72" s="54"/>
      <c r="C72" s="54"/>
      <c r="D72" s="123">
        <f t="shared" si="0"/>
        <v>0</v>
      </c>
      <c r="E72" s="54">
        <v>768</v>
      </c>
      <c r="F72" s="54">
        <v>0</v>
      </c>
      <c r="G72" s="145">
        <f t="shared" si="1"/>
        <v>1</v>
      </c>
      <c r="H72" s="73">
        <v>0</v>
      </c>
      <c r="I72" s="54"/>
      <c r="J72" s="87">
        <f>IF(I72=0,0,(D72/I72))</f>
        <v>0</v>
      </c>
      <c r="K72" s="55">
        <v>0</v>
      </c>
      <c r="L72" s="15" t="s">
        <v>42</v>
      </c>
    </row>
    <row r="73" spans="1:12" ht="14.25">
      <c r="A73" s="20">
        <v>805</v>
      </c>
      <c r="B73" s="54">
        <v>34233</v>
      </c>
      <c r="C73" s="54">
        <v>36391</v>
      </c>
      <c r="D73" s="123">
        <f t="shared" si="0"/>
        <v>2158</v>
      </c>
      <c r="E73" s="54">
        <v>763.75</v>
      </c>
      <c r="F73" s="54">
        <v>4.25</v>
      </c>
      <c r="G73" s="145">
        <f t="shared" si="1"/>
        <v>0.9944353518821604</v>
      </c>
      <c r="H73" s="73">
        <v>0</v>
      </c>
      <c r="I73" s="54">
        <v>254.148</v>
      </c>
      <c r="J73" s="87">
        <f t="shared" si="2"/>
        <v>8.491115413066403</v>
      </c>
      <c r="K73" s="55">
        <v>0</v>
      </c>
      <c r="L73" s="15" t="s">
        <v>42</v>
      </c>
    </row>
    <row r="74" spans="1:12" ht="14.25">
      <c r="A74" s="20">
        <v>806</v>
      </c>
      <c r="B74" s="54"/>
      <c r="C74" s="54"/>
      <c r="D74" s="123">
        <f t="shared" si="0"/>
        <v>0</v>
      </c>
      <c r="E74" s="54">
        <v>768</v>
      </c>
      <c r="F74" s="54">
        <v>0</v>
      </c>
      <c r="G74" s="145">
        <f>(E74-F74)/E74</f>
        <v>1</v>
      </c>
      <c r="H74" s="73">
        <v>0</v>
      </c>
      <c r="I74" s="54"/>
      <c r="J74" s="87">
        <f>IF(I74=0,0,(D74/I74))</f>
        <v>0</v>
      </c>
      <c r="K74" s="55">
        <v>0</v>
      </c>
      <c r="L74" s="15" t="s">
        <v>42</v>
      </c>
    </row>
    <row r="75" spans="1:12" ht="14.25">
      <c r="A75" s="20" t="s">
        <v>29</v>
      </c>
      <c r="B75" s="54">
        <v>12907</v>
      </c>
      <c r="C75" s="54">
        <v>13247</v>
      </c>
      <c r="D75" s="123">
        <f t="shared" si="0"/>
        <v>340</v>
      </c>
      <c r="E75" s="54">
        <v>762.5</v>
      </c>
      <c r="F75" s="54">
        <v>5.5</v>
      </c>
      <c r="G75" s="145">
        <f>(E75-F75)/E75</f>
        <v>0.9927868852459016</v>
      </c>
      <c r="H75" s="18">
        <v>0</v>
      </c>
      <c r="I75" s="54">
        <v>107.4</v>
      </c>
      <c r="J75" s="87">
        <f t="shared" si="2"/>
        <v>3.165735567970205</v>
      </c>
      <c r="K75" s="55">
        <v>0</v>
      </c>
      <c r="L75" s="15" t="s">
        <v>45</v>
      </c>
    </row>
    <row r="76" spans="1:12" ht="14.25">
      <c r="A76" s="20" t="s">
        <v>30</v>
      </c>
      <c r="B76" s="54">
        <v>13776</v>
      </c>
      <c r="C76" s="54">
        <v>14229</v>
      </c>
      <c r="D76" s="123">
        <f t="shared" si="0"/>
        <v>453</v>
      </c>
      <c r="E76" s="54">
        <v>754.66</v>
      </c>
      <c r="F76" s="54">
        <v>13.34</v>
      </c>
      <c r="G76" s="145">
        <f t="shared" si="1"/>
        <v>0.9823231653989876</v>
      </c>
      <c r="H76" s="57">
        <v>0</v>
      </c>
      <c r="I76" s="54">
        <v>181.6</v>
      </c>
      <c r="J76" s="87">
        <f t="shared" si="2"/>
        <v>2.494493392070485</v>
      </c>
      <c r="K76" s="55">
        <v>0</v>
      </c>
      <c r="L76" s="15" t="s">
        <v>45</v>
      </c>
    </row>
    <row r="77" spans="1:12" ht="14.25">
      <c r="A77" s="20" t="s">
        <v>35</v>
      </c>
      <c r="B77" s="54">
        <v>10662</v>
      </c>
      <c r="C77" s="54">
        <v>11260</v>
      </c>
      <c r="D77" s="123">
        <f t="shared" si="0"/>
        <v>598</v>
      </c>
      <c r="E77" s="54">
        <v>768</v>
      </c>
      <c r="F77" s="54">
        <v>0</v>
      </c>
      <c r="G77" s="145">
        <f t="shared" si="1"/>
        <v>1</v>
      </c>
      <c r="H77" s="57">
        <v>0</v>
      </c>
      <c r="I77" s="54">
        <v>349.3</v>
      </c>
      <c r="J77" s="87">
        <f t="shared" si="2"/>
        <v>1.711995419410249</v>
      </c>
      <c r="K77" s="55">
        <v>0</v>
      </c>
      <c r="L77" s="15" t="s">
        <v>45</v>
      </c>
    </row>
    <row r="78" spans="1:12" ht="14.25">
      <c r="A78" s="20" t="s">
        <v>36</v>
      </c>
      <c r="B78" s="54">
        <v>9306</v>
      </c>
      <c r="C78" s="54">
        <v>9522</v>
      </c>
      <c r="D78" s="123">
        <f t="shared" si="0"/>
        <v>216</v>
      </c>
      <c r="E78" s="54">
        <v>746.5</v>
      </c>
      <c r="F78" s="54">
        <v>21.5</v>
      </c>
      <c r="G78" s="146">
        <f>(E78-F78)/E78</f>
        <v>0.971198928332217</v>
      </c>
      <c r="H78" s="57">
        <v>0</v>
      </c>
      <c r="I78" s="54">
        <v>159.3</v>
      </c>
      <c r="J78" s="149">
        <f t="shared" si="2"/>
        <v>1.3559322033898304</v>
      </c>
      <c r="K78" s="55">
        <v>0</v>
      </c>
      <c r="L78" s="15" t="s">
        <v>45</v>
      </c>
    </row>
    <row r="79" spans="1:12" ht="15" thickBot="1">
      <c r="A79" s="20" t="s">
        <v>40</v>
      </c>
      <c r="B79" s="54">
        <v>1444</v>
      </c>
      <c r="C79" s="54">
        <v>1736</v>
      </c>
      <c r="D79" s="123">
        <f>C79-B79</f>
        <v>292</v>
      </c>
      <c r="E79" s="54">
        <v>768</v>
      </c>
      <c r="F79" s="54">
        <v>0</v>
      </c>
      <c r="G79" s="146">
        <f>(E79-F79)/E79</f>
        <v>1</v>
      </c>
      <c r="H79" s="57">
        <v>0</v>
      </c>
      <c r="I79" s="54">
        <v>116.5</v>
      </c>
      <c r="J79" s="149">
        <f t="shared" si="2"/>
        <v>2.5064377682403434</v>
      </c>
      <c r="K79" s="55">
        <v>0</v>
      </c>
      <c r="L79" s="15" t="s">
        <v>45</v>
      </c>
    </row>
    <row r="80" spans="1:12" ht="15" thickBot="1">
      <c r="A80" s="14" t="s">
        <v>7</v>
      </c>
      <c r="B80" s="14"/>
      <c r="C80" s="14"/>
      <c r="D80" s="89">
        <f>SUM(D8:D79)</f>
        <v>246393</v>
      </c>
      <c r="E80" s="90">
        <f>SUM(E7:E79)</f>
        <v>49932.66</v>
      </c>
      <c r="F80" s="90">
        <f>SUM(F7:F79)</f>
        <v>6131.339999999999</v>
      </c>
      <c r="G80" s="91">
        <f>AVERAGE(G4:G79)</f>
        <v>0.8624824571117641</v>
      </c>
      <c r="H80" s="97">
        <f>SUM(H3:H79)</f>
        <v>5</v>
      </c>
      <c r="I80" s="175">
        <f>SUM(I3:I78)</f>
        <v>57521.907999999996</v>
      </c>
      <c r="J80" s="93">
        <f>AVERAGE(J8:J79)</f>
        <v>4.278853976592967</v>
      </c>
      <c r="K80" s="96">
        <f>SUM(K8:K79)</f>
        <v>30</v>
      </c>
      <c r="L80" s="9"/>
    </row>
    <row r="81" spans="1:12" ht="15" thickBot="1">
      <c r="A81" s="13"/>
      <c r="B81" s="12"/>
      <c r="C81" s="12"/>
      <c r="D81" s="10"/>
      <c r="E81" s="63"/>
      <c r="F81" s="63"/>
      <c r="G81" s="11"/>
      <c r="H81" s="10"/>
      <c r="I81" s="56"/>
      <c r="J81" s="9"/>
      <c r="K81" s="9"/>
      <c r="L81" s="9"/>
    </row>
    <row r="82" spans="1:12" ht="13.5" thickBot="1">
      <c r="A82" s="3" t="s">
        <v>6</v>
      </c>
      <c r="B82" s="1" t="s">
        <v>5</v>
      </c>
      <c r="C82" s="1"/>
      <c r="D82" s="1"/>
      <c r="E82" s="65"/>
      <c r="F82" s="58">
        <v>693.5</v>
      </c>
      <c r="G82" s="1"/>
      <c r="H82" s="1"/>
      <c r="I82" s="6" t="s">
        <v>4</v>
      </c>
      <c r="J82" s="6"/>
      <c r="K82" s="8"/>
      <c r="L82" s="8"/>
    </row>
    <row r="83" spans="1:12" ht="13.5" thickBot="1">
      <c r="A83" s="3"/>
      <c r="B83" s="1" t="s">
        <v>57</v>
      </c>
      <c r="C83" s="1"/>
      <c r="D83" s="1"/>
      <c r="E83" s="65"/>
      <c r="F83" s="172">
        <f>AVERAGE(D14:D33)</f>
        <v>6260.05</v>
      </c>
      <c r="G83" s="1"/>
      <c r="H83" s="1"/>
      <c r="I83" s="6"/>
      <c r="J83" s="6"/>
      <c r="K83" s="8"/>
      <c r="L83" s="8"/>
    </row>
    <row r="84" spans="1:12" ht="13.5" thickBot="1">
      <c r="A84" s="3"/>
      <c r="B84" s="1" t="s">
        <v>3</v>
      </c>
      <c r="C84" s="1"/>
      <c r="D84" s="1"/>
      <c r="E84" s="65"/>
      <c r="F84" s="7">
        <f>AVERAGE(D34:D36)</f>
        <v>1628</v>
      </c>
      <c r="G84" s="1"/>
      <c r="H84" s="1"/>
      <c r="I84" s="6" t="s">
        <v>2</v>
      </c>
      <c r="J84" s="6"/>
      <c r="K84" s="5"/>
      <c r="L84" s="101"/>
    </row>
    <row r="85" spans="1:12" ht="13.5" thickBot="1">
      <c r="A85" s="3"/>
      <c r="B85" s="1" t="s">
        <v>1</v>
      </c>
      <c r="C85" s="1"/>
      <c r="D85" s="1"/>
      <c r="E85" s="65"/>
      <c r="F85" s="64">
        <f>AVERAGE(D37:D61)</f>
        <v>2983.68</v>
      </c>
      <c r="G85" s="49"/>
      <c r="H85" s="1"/>
      <c r="I85" s="1"/>
      <c r="J85" s="1"/>
      <c r="K85" s="1"/>
      <c r="L85" s="1"/>
    </row>
    <row r="86" spans="1:12" ht="13.5" thickBot="1">
      <c r="A86" s="2"/>
      <c r="B86" s="1" t="s">
        <v>0</v>
      </c>
      <c r="C86" s="1"/>
      <c r="D86" s="1"/>
      <c r="E86" s="65"/>
      <c r="F86" s="50">
        <f>AVERAGE(D62:D67)</f>
        <v>3782.6666666666665</v>
      </c>
      <c r="G86" s="1"/>
      <c r="H86" s="1"/>
      <c r="I86" s="1"/>
      <c r="J86" s="1"/>
      <c r="K86" s="1"/>
      <c r="L86" s="1"/>
    </row>
    <row r="87" spans="2:6" ht="13.5" thickBot="1">
      <c r="B87" s="1" t="s">
        <v>58</v>
      </c>
      <c r="F87" s="171">
        <f>AVERAGE(D68:D74)</f>
        <v>749.4285714285714</v>
      </c>
    </row>
    <row r="88" spans="2:6" ht="13.5" thickBot="1">
      <c r="B88" s="173" t="s">
        <v>60</v>
      </c>
      <c r="F88" s="174">
        <f>D80/H80</f>
        <v>49278.6</v>
      </c>
    </row>
  </sheetData>
  <sheetProtection/>
  <mergeCells count="2">
    <mergeCell ref="A1:L1"/>
    <mergeCell ref="K2:L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4">
      <selection activeCell="M36" sqref="M36"/>
    </sheetView>
  </sheetViews>
  <sheetFormatPr defaultColWidth="9.140625" defaultRowHeight="12.75"/>
  <cols>
    <col min="5" max="5" width="16.7109375" style="0" customWidth="1"/>
    <col min="12" max="12" width="35.7109375" style="0" bestFit="1" customWidth="1"/>
    <col min="13" max="13" width="103.00390625" style="0" bestFit="1" customWidth="1"/>
  </cols>
  <sheetData>
    <row r="1" spans="1:12" ht="18" thickBot="1">
      <c r="A1" s="206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4.25" thickBot="1">
      <c r="A2" s="47" t="s">
        <v>26</v>
      </c>
      <c r="B2" s="47"/>
      <c r="C2" s="47"/>
      <c r="D2" s="47"/>
      <c r="E2" s="67"/>
      <c r="F2" s="61"/>
      <c r="G2" s="46"/>
      <c r="H2" s="45"/>
      <c r="I2" s="46"/>
      <c r="J2" s="45" t="s">
        <v>25</v>
      </c>
      <c r="K2" s="209">
        <v>42933</v>
      </c>
      <c r="L2" s="210"/>
    </row>
    <row r="3" spans="1:12" ht="12.75">
      <c r="A3" s="44" t="s">
        <v>24</v>
      </c>
      <c r="B3" s="43" t="s">
        <v>23</v>
      </c>
      <c r="C3" s="42"/>
      <c r="D3" s="41"/>
      <c r="E3" s="66" t="s">
        <v>31</v>
      </c>
      <c r="F3" s="60"/>
      <c r="G3" s="40"/>
      <c r="H3" s="39"/>
      <c r="I3" s="38" t="s">
        <v>22</v>
      </c>
      <c r="J3" s="37"/>
      <c r="K3" s="36" t="s">
        <v>21</v>
      </c>
      <c r="L3" s="35"/>
    </row>
    <row r="4" spans="1:12" ht="25.5" thickBot="1">
      <c r="A4" s="34" t="s">
        <v>20</v>
      </c>
      <c r="B4" s="33" t="s">
        <v>19</v>
      </c>
      <c r="C4" s="32" t="s">
        <v>18</v>
      </c>
      <c r="D4" s="31" t="s">
        <v>17</v>
      </c>
      <c r="E4" s="30" t="s">
        <v>16</v>
      </c>
      <c r="F4" s="29" t="s">
        <v>15</v>
      </c>
      <c r="G4" s="28" t="s">
        <v>14</v>
      </c>
      <c r="H4" s="27" t="s">
        <v>13</v>
      </c>
      <c r="I4" s="26" t="s">
        <v>12</v>
      </c>
      <c r="J4" s="25" t="s">
        <v>11</v>
      </c>
      <c r="K4" s="24" t="s">
        <v>10</v>
      </c>
      <c r="L4" s="23" t="s">
        <v>9</v>
      </c>
    </row>
    <row r="5" spans="1:12" ht="12.75">
      <c r="A5" s="154"/>
      <c r="B5" s="126"/>
      <c r="C5" s="126"/>
      <c r="D5" s="126"/>
      <c r="E5" s="155"/>
      <c r="F5" s="127"/>
      <c r="G5" s="128"/>
      <c r="H5" s="156"/>
      <c r="I5" s="157"/>
      <c r="J5" s="157"/>
      <c r="K5" s="158"/>
      <c r="L5" s="158"/>
    </row>
    <row r="6" spans="1:12" s="84" customFormat="1" ht="12.75">
      <c r="A6" s="75"/>
      <c r="B6" s="104"/>
      <c r="C6" s="104"/>
      <c r="D6" s="104"/>
      <c r="E6" s="105"/>
      <c r="F6" s="106"/>
      <c r="G6" s="104"/>
      <c r="H6" s="107"/>
      <c r="I6" s="108"/>
      <c r="J6" s="108"/>
      <c r="K6" s="104"/>
      <c r="L6" s="104"/>
    </row>
    <row r="7" spans="1:12" ht="15" customHeight="1">
      <c r="A7" s="20">
        <v>1318</v>
      </c>
      <c r="B7" s="54">
        <v>80648</v>
      </c>
      <c r="C7" s="54">
        <v>80648</v>
      </c>
      <c r="D7" s="125">
        <f>C7-B7</f>
        <v>0</v>
      </c>
      <c r="E7" s="59">
        <v>768</v>
      </c>
      <c r="F7" s="59">
        <v>0</v>
      </c>
      <c r="G7" s="176">
        <v>1</v>
      </c>
      <c r="H7" s="16">
        <v>0</v>
      </c>
      <c r="I7" s="59">
        <v>0</v>
      </c>
      <c r="J7" s="125">
        <f>IF(I7=0,0,(D7/I7))</f>
        <v>0</v>
      </c>
      <c r="K7" s="16">
        <v>0</v>
      </c>
      <c r="L7" s="16" t="s">
        <v>55</v>
      </c>
    </row>
    <row r="8" spans="1:12" ht="14.25">
      <c r="A8" s="20" t="s">
        <v>27</v>
      </c>
      <c r="B8" s="54">
        <v>179854</v>
      </c>
      <c r="C8" s="54">
        <v>182560</v>
      </c>
      <c r="D8" s="123">
        <f aca="true" t="shared" si="0" ref="D8:D78">C8-B8</f>
        <v>2706</v>
      </c>
      <c r="E8" s="54">
        <v>763</v>
      </c>
      <c r="F8" s="54">
        <v>5</v>
      </c>
      <c r="G8" s="145">
        <f>(E8-F8)/E8</f>
        <v>0.9934469200524246</v>
      </c>
      <c r="H8" s="74">
        <v>0</v>
      </c>
      <c r="I8" s="54">
        <v>344</v>
      </c>
      <c r="J8" s="87">
        <f>IF(I8=0,0,(D8/I8))</f>
        <v>7.866279069767442</v>
      </c>
      <c r="K8" s="55">
        <v>0</v>
      </c>
      <c r="L8" s="48" t="s">
        <v>38</v>
      </c>
    </row>
    <row r="9" spans="1:12" ht="14.25">
      <c r="A9" s="20" t="s">
        <v>28</v>
      </c>
      <c r="B9" s="54">
        <v>117041</v>
      </c>
      <c r="C9" s="54">
        <v>117766</v>
      </c>
      <c r="D9" s="123">
        <f t="shared" si="0"/>
        <v>725</v>
      </c>
      <c r="E9" s="54">
        <v>757.83</v>
      </c>
      <c r="F9" s="54">
        <v>10.17</v>
      </c>
      <c r="G9" s="145">
        <f>(E9-F9)/E9</f>
        <v>0.9865801037171925</v>
      </c>
      <c r="H9" s="74">
        <v>0</v>
      </c>
      <c r="I9" s="54">
        <v>69.3</v>
      </c>
      <c r="J9" s="87">
        <f>IF(I9=0,0,(D9/I9))</f>
        <v>10.461760461760463</v>
      </c>
      <c r="K9" s="55">
        <v>0</v>
      </c>
      <c r="L9" s="48" t="s">
        <v>33</v>
      </c>
    </row>
    <row r="10" spans="1:12" ht="14.25">
      <c r="A10" s="20" t="s">
        <v>39</v>
      </c>
      <c r="B10" s="54">
        <v>377970</v>
      </c>
      <c r="C10" s="54">
        <v>380219</v>
      </c>
      <c r="D10" s="123">
        <f t="shared" si="0"/>
        <v>2249</v>
      </c>
      <c r="E10" s="54">
        <v>762.5</v>
      </c>
      <c r="F10">
        <v>5.5</v>
      </c>
      <c r="G10" s="145">
        <f aca="true" t="shared" si="1" ref="G10:G77">(E10-F10)/E10</f>
        <v>0.9927868852459016</v>
      </c>
      <c r="H10" s="74">
        <v>0</v>
      </c>
      <c r="I10" s="54">
        <v>184.5</v>
      </c>
      <c r="J10" s="87">
        <f aca="true" t="shared" si="2" ref="J10:J79">IF(I10=0,0,(D10/I10))</f>
        <v>12.18970189701897</v>
      </c>
      <c r="K10" s="55">
        <v>0</v>
      </c>
      <c r="L10" s="48" t="s">
        <v>32</v>
      </c>
    </row>
    <row r="11" spans="1:12" ht="14.25">
      <c r="A11" s="20" t="s">
        <v>53</v>
      </c>
      <c r="B11" s="54">
        <v>107273</v>
      </c>
      <c r="C11" s="54">
        <v>107836</v>
      </c>
      <c r="D11" s="123">
        <f t="shared" si="0"/>
        <v>563</v>
      </c>
      <c r="E11" s="54">
        <v>768</v>
      </c>
      <c r="F11" s="54">
        <v>0</v>
      </c>
      <c r="G11" s="145">
        <f t="shared" si="1"/>
        <v>1</v>
      </c>
      <c r="H11" s="74">
        <v>0</v>
      </c>
      <c r="I11" s="54">
        <v>32.6</v>
      </c>
      <c r="J11" s="87">
        <f t="shared" si="2"/>
        <v>17.26993865030675</v>
      </c>
      <c r="K11" s="71">
        <v>0</v>
      </c>
      <c r="L11" s="48" t="s">
        <v>52</v>
      </c>
    </row>
    <row r="12" spans="1:12" ht="14.25">
      <c r="A12" s="20">
        <v>101</v>
      </c>
      <c r="B12" s="54">
        <v>5317</v>
      </c>
      <c r="C12" s="54">
        <v>8077</v>
      </c>
      <c r="D12" s="123">
        <f t="shared" si="0"/>
        <v>2760</v>
      </c>
      <c r="E12">
        <v>765.5</v>
      </c>
      <c r="F12" s="54">
        <v>2.5</v>
      </c>
      <c r="G12" s="145">
        <f t="shared" si="1"/>
        <v>0.9967341606792945</v>
      </c>
      <c r="H12" s="74">
        <v>0</v>
      </c>
      <c r="I12" s="54">
        <v>346.6</v>
      </c>
      <c r="J12" s="87">
        <f t="shared" si="2"/>
        <v>7.963069821119445</v>
      </c>
      <c r="K12" s="71">
        <v>0</v>
      </c>
      <c r="L12" s="48" t="s">
        <v>61</v>
      </c>
    </row>
    <row r="13" spans="1:12" ht="14.25">
      <c r="A13" s="20">
        <v>102</v>
      </c>
      <c r="B13" s="54">
        <v>5173</v>
      </c>
      <c r="C13" s="54">
        <v>7730</v>
      </c>
      <c r="D13" s="123">
        <f t="shared" si="0"/>
        <v>2557</v>
      </c>
      <c r="E13" s="54">
        <v>764.5</v>
      </c>
      <c r="F13" s="54">
        <v>3.5</v>
      </c>
      <c r="G13" s="145">
        <f t="shared" si="1"/>
        <v>0.9954218443427076</v>
      </c>
      <c r="H13" s="74">
        <v>0</v>
      </c>
      <c r="I13" s="54">
        <v>336.2</v>
      </c>
      <c r="J13" s="87">
        <f t="shared" si="2"/>
        <v>7.605591909577632</v>
      </c>
      <c r="K13" s="71">
        <v>0</v>
      </c>
      <c r="L13" s="48" t="s">
        <v>61</v>
      </c>
    </row>
    <row r="14" spans="1:12" ht="14.25">
      <c r="A14" s="20">
        <v>201</v>
      </c>
      <c r="B14" s="54">
        <v>15226</v>
      </c>
      <c r="C14">
        <v>22064</v>
      </c>
      <c r="D14" s="123">
        <f t="shared" si="0"/>
        <v>6838</v>
      </c>
      <c r="E14" s="54">
        <v>760</v>
      </c>
      <c r="F14" s="54">
        <v>8</v>
      </c>
      <c r="G14" s="145">
        <f t="shared" si="1"/>
        <v>0.9894736842105263</v>
      </c>
      <c r="H14" s="74">
        <v>0</v>
      </c>
      <c r="I14" s="54">
        <v>1243</v>
      </c>
      <c r="J14" s="87">
        <f t="shared" si="2"/>
        <v>5.501206757843926</v>
      </c>
      <c r="K14" s="71">
        <v>0</v>
      </c>
      <c r="L14" s="48" t="s">
        <v>51</v>
      </c>
    </row>
    <row r="15" spans="1:12" ht="14.25">
      <c r="A15" s="20">
        <v>202</v>
      </c>
      <c r="B15" s="54">
        <v>12963</v>
      </c>
      <c r="C15" s="54">
        <v>20096</v>
      </c>
      <c r="D15" s="123">
        <f t="shared" si="0"/>
        <v>7133</v>
      </c>
      <c r="E15" s="54">
        <v>751.2</v>
      </c>
      <c r="F15" s="54">
        <v>16.8</v>
      </c>
      <c r="G15" s="145">
        <f t="shared" si="1"/>
        <v>0.9776357827476039</v>
      </c>
      <c r="H15" s="74">
        <v>0</v>
      </c>
      <c r="I15" s="54">
        <v>1284.6</v>
      </c>
      <c r="J15" s="87">
        <f t="shared" si="2"/>
        <v>5.55270122995485</v>
      </c>
      <c r="K15" s="71">
        <v>0</v>
      </c>
      <c r="L15" s="48" t="s">
        <v>51</v>
      </c>
    </row>
    <row r="16" spans="1:12" ht="14.25">
      <c r="A16" s="20">
        <v>203</v>
      </c>
      <c r="B16" s="54">
        <v>9753</v>
      </c>
      <c r="C16" s="54">
        <v>11682</v>
      </c>
      <c r="D16" s="123">
        <f t="shared" si="0"/>
        <v>1929</v>
      </c>
      <c r="E16" s="54">
        <v>312</v>
      </c>
      <c r="F16" s="54">
        <v>456</v>
      </c>
      <c r="G16" s="145">
        <v>0.46</v>
      </c>
      <c r="H16" s="74">
        <v>1</v>
      </c>
      <c r="I16" s="54">
        <v>339.6</v>
      </c>
      <c r="J16" s="87">
        <f t="shared" si="2"/>
        <v>5.680212014134275</v>
      </c>
      <c r="K16" s="71">
        <v>0</v>
      </c>
      <c r="L16" s="48" t="s">
        <v>51</v>
      </c>
    </row>
    <row r="17" spans="1:12" ht="14.25">
      <c r="A17" s="20">
        <v>204</v>
      </c>
      <c r="B17" s="54">
        <v>12198</v>
      </c>
      <c r="C17">
        <v>20289</v>
      </c>
      <c r="D17" s="123">
        <f t="shared" si="0"/>
        <v>8091</v>
      </c>
      <c r="E17" s="54">
        <v>762.25</v>
      </c>
      <c r="F17" s="54">
        <v>5.75</v>
      </c>
      <c r="G17" s="145">
        <f t="shared" si="1"/>
        <v>0.9924565431288948</v>
      </c>
      <c r="H17" s="74">
        <v>0</v>
      </c>
      <c r="I17" s="54">
        <v>1400.3</v>
      </c>
      <c r="J17" s="87">
        <f t="shared" si="2"/>
        <v>5.778047561236878</v>
      </c>
      <c r="K17" s="71">
        <v>0</v>
      </c>
      <c r="L17" s="48" t="s">
        <v>51</v>
      </c>
    </row>
    <row r="18" spans="1:12" ht="14.25">
      <c r="A18" s="20">
        <v>205</v>
      </c>
      <c r="B18" s="54">
        <v>14735</v>
      </c>
      <c r="C18" s="54">
        <v>22453</v>
      </c>
      <c r="D18" s="123">
        <f t="shared" si="0"/>
        <v>7718</v>
      </c>
      <c r="E18" s="54">
        <v>762.17</v>
      </c>
      <c r="F18" s="54">
        <v>5.83</v>
      </c>
      <c r="G18" s="145">
        <f t="shared" si="1"/>
        <v>0.9923507878819685</v>
      </c>
      <c r="H18" s="74">
        <v>0</v>
      </c>
      <c r="I18" s="54">
        <v>1312.8</v>
      </c>
      <c r="J18" s="87">
        <f t="shared" si="2"/>
        <v>5.87903717245582</v>
      </c>
      <c r="K18" s="71">
        <v>0</v>
      </c>
      <c r="L18" s="48" t="s">
        <v>51</v>
      </c>
    </row>
    <row r="19" spans="1:12" ht="14.25">
      <c r="A19" s="20">
        <v>206</v>
      </c>
      <c r="B19" s="54">
        <v>14206</v>
      </c>
      <c r="C19" s="54">
        <v>21296</v>
      </c>
      <c r="D19" s="123">
        <f t="shared" si="0"/>
        <v>7090</v>
      </c>
      <c r="E19" s="54">
        <v>754</v>
      </c>
      <c r="F19" s="54">
        <v>14</v>
      </c>
      <c r="G19" s="145">
        <f t="shared" si="1"/>
        <v>0.9814323607427056</v>
      </c>
      <c r="H19" s="74">
        <v>0</v>
      </c>
      <c r="I19" s="54">
        <v>1265.44</v>
      </c>
      <c r="J19" s="87">
        <f t="shared" si="2"/>
        <v>5.602794284991782</v>
      </c>
      <c r="K19" s="71">
        <v>0</v>
      </c>
      <c r="L19" s="48" t="s">
        <v>51</v>
      </c>
    </row>
    <row r="20" spans="1:12" ht="14.25">
      <c r="A20" s="20">
        <v>207</v>
      </c>
      <c r="B20" s="54">
        <v>14931</v>
      </c>
      <c r="C20" s="54">
        <v>23143</v>
      </c>
      <c r="D20" s="123">
        <f t="shared" si="0"/>
        <v>8212</v>
      </c>
      <c r="E20" s="54">
        <v>763</v>
      </c>
      <c r="F20" s="54">
        <v>5</v>
      </c>
      <c r="G20" s="145">
        <f t="shared" si="1"/>
        <v>0.9934469200524246</v>
      </c>
      <c r="H20" s="74">
        <v>0</v>
      </c>
      <c r="I20" s="54">
        <v>1427.6</v>
      </c>
      <c r="J20" s="87">
        <f t="shared" si="2"/>
        <v>5.752311571868871</v>
      </c>
      <c r="K20" s="71">
        <v>0</v>
      </c>
      <c r="L20" s="48" t="s">
        <v>51</v>
      </c>
    </row>
    <row r="21" spans="1:12" ht="14.25">
      <c r="A21" s="20">
        <v>208</v>
      </c>
      <c r="B21" s="54">
        <v>14642</v>
      </c>
      <c r="C21" s="54">
        <v>19739</v>
      </c>
      <c r="D21" s="123">
        <f t="shared" si="0"/>
        <v>5097</v>
      </c>
      <c r="E21" s="54">
        <v>763.75</v>
      </c>
      <c r="F21" s="54">
        <v>4.25</v>
      </c>
      <c r="G21" s="145">
        <f t="shared" si="1"/>
        <v>0.9944353518821604</v>
      </c>
      <c r="H21" s="74">
        <v>0</v>
      </c>
      <c r="I21" s="54">
        <v>913.7</v>
      </c>
      <c r="J21" s="87">
        <f t="shared" si="2"/>
        <v>5.578417423662033</v>
      </c>
      <c r="K21" s="71">
        <v>0</v>
      </c>
      <c r="L21" s="48" t="s">
        <v>51</v>
      </c>
    </row>
    <row r="22" spans="1:12" ht="14.25">
      <c r="A22" s="20">
        <v>209</v>
      </c>
      <c r="B22" s="54">
        <v>15262</v>
      </c>
      <c r="C22" s="54">
        <v>23360</v>
      </c>
      <c r="D22" s="123">
        <f t="shared" si="0"/>
        <v>8098</v>
      </c>
      <c r="E22">
        <v>763</v>
      </c>
      <c r="F22" s="54">
        <v>5</v>
      </c>
      <c r="G22" s="145">
        <f t="shared" si="1"/>
        <v>0.9934469200524246</v>
      </c>
      <c r="H22" s="74">
        <v>0</v>
      </c>
      <c r="I22" s="54">
        <v>1398.1</v>
      </c>
      <c r="J22" s="87">
        <f t="shared" si="2"/>
        <v>5.792146484514699</v>
      </c>
      <c r="K22" s="71">
        <v>0</v>
      </c>
      <c r="L22" s="48" t="s">
        <v>51</v>
      </c>
    </row>
    <row r="23" spans="1:12" ht="14.25">
      <c r="A23" s="20">
        <v>210</v>
      </c>
      <c r="B23" s="54">
        <v>12248</v>
      </c>
      <c r="C23" s="54">
        <v>20498</v>
      </c>
      <c r="D23" s="123">
        <f t="shared" si="0"/>
        <v>8250</v>
      </c>
      <c r="E23" s="54">
        <v>760.75</v>
      </c>
      <c r="F23" s="54">
        <v>7.25</v>
      </c>
      <c r="G23" s="145">
        <f t="shared" si="1"/>
        <v>0.9904699309891555</v>
      </c>
      <c r="H23" s="74">
        <v>0</v>
      </c>
      <c r="I23" s="54">
        <v>1441</v>
      </c>
      <c r="J23" s="87">
        <f t="shared" si="2"/>
        <v>5.7251908396946565</v>
      </c>
      <c r="K23" s="71">
        <v>0</v>
      </c>
      <c r="L23" s="48" t="s">
        <v>51</v>
      </c>
    </row>
    <row r="24" spans="1:12" ht="14.25">
      <c r="A24" s="20">
        <v>211</v>
      </c>
      <c r="B24" s="54">
        <v>12461</v>
      </c>
      <c r="C24" s="54">
        <v>15695</v>
      </c>
      <c r="D24" s="123">
        <f t="shared" si="0"/>
        <v>3234</v>
      </c>
      <c r="E24" s="54">
        <v>761.75</v>
      </c>
      <c r="F24" s="54">
        <v>6.25</v>
      </c>
      <c r="G24" s="145">
        <f t="shared" si="1"/>
        <v>0.9917952084017067</v>
      </c>
      <c r="H24" s="74">
        <v>0</v>
      </c>
      <c r="I24" s="54">
        <v>567.1</v>
      </c>
      <c r="J24" s="87">
        <f t="shared" si="2"/>
        <v>5.702697936871804</v>
      </c>
      <c r="K24" s="71">
        <v>0</v>
      </c>
      <c r="L24" s="48" t="s">
        <v>51</v>
      </c>
    </row>
    <row r="25" spans="1:12" ht="14.25">
      <c r="A25" s="20">
        <v>212</v>
      </c>
      <c r="B25" s="54">
        <v>13644</v>
      </c>
      <c r="C25" s="54">
        <v>20961</v>
      </c>
      <c r="D25" s="123">
        <f t="shared" si="0"/>
        <v>7317</v>
      </c>
      <c r="E25" s="54">
        <v>758.75</v>
      </c>
      <c r="F25" s="54">
        <v>9.25</v>
      </c>
      <c r="G25" s="145">
        <f t="shared" si="1"/>
        <v>0.9878088962108732</v>
      </c>
      <c r="H25" s="74">
        <v>0</v>
      </c>
      <c r="I25" s="54">
        <v>1323</v>
      </c>
      <c r="J25" s="87">
        <f t="shared" si="2"/>
        <v>5.530612244897959</v>
      </c>
      <c r="K25" s="71">
        <v>0</v>
      </c>
      <c r="L25" s="48" t="s">
        <v>51</v>
      </c>
    </row>
    <row r="26" spans="1:12" ht="14.25">
      <c r="A26" s="20">
        <v>213</v>
      </c>
      <c r="B26" s="54">
        <v>13250</v>
      </c>
      <c r="C26" s="54">
        <v>20546</v>
      </c>
      <c r="D26" s="123">
        <f t="shared" si="0"/>
        <v>7296</v>
      </c>
      <c r="E26" s="54">
        <v>760.17</v>
      </c>
      <c r="F26" s="54">
        <v>7.83</v>
      </c>
      <c r="G26" s="145">
        <f t="shared" si="1"/>
        <v>0.9896996724416907</v>
      </c>
      <c r="H26" s="74">
        <v>0</v>
      </c>
      <c r="I26" s="54">
        <v>1262</v>
      </c>
      <c r="J26" s="87">
        <f t="shared" si="2"/>
        <v>5.781299524564184</v>
      </c>
      <c r="K26" s="71">
        <v>0</v>
      </c>
      <c r="L26" s="48" t="s">
        <v>51</v>
      </c>
    </row>
    <row r="27" spans="1:12" ht="14.25">
      <c r="A27" s="20">
        <v>214</v>
      </c>
      <c r="B27">
        <v>15751</v>
      </c>
      <c r="C27" s="54">
        <v>22494</v>
      </c>
      <c r="D27" s="123">
        <f t="shared" si="0"/>
        <v>6743</v>
      </c>
      <c r="E27" s="54">
        <v>762.5</v>
      </c>
      <c r="F27" s="54">
        <v>5.5</v>
      </c>
      <c r="G27" s="145">
        <f t="shared" si="1"/>
        <v>0.9927868852459016</v>
      </c>
      <c r="H27" s="74">
        <v>1</v>
      </c>
      <c r="I27" s="54">
        <v>1195.4</v>
      </c>
      <c r="J27" s="87">
        <f t="shared" si="2"/>
        <v>5.640789693826334</v>
      </c>
      <c r="K27" s="71">
        <v>0</v>
      </c>
      <c r="L27" s="48" t="s">
        <v>51</v>
      </c>
    </row>
    <row r="28" spans="1:12" ht="14.25">
      <c r="A28" s="20">
        <v>215</v>
      </c>
      <c r="B28" s="54">
        <v>14250</v>
      </c>
      <c r="C28" s="54">
        <v>21675</v>
      </c>
      <c r="D28" s="123">
        <f t="shared" si="0"/>
        <v>7425</v>
      </c>
      <c r="E28" s="54">
        <v>761.08</v>
      </c>
      <c r="F28" s="54">
        <v>6.92</v>
      </c>
      <c r="G28" s="145">
        <f t="shared" si="1"/>
        <v>0.9909076575392863</v>
      </c>
      <c r="H28" s="74">
        <v>0</v>
      </c>
      <c r="I28" s="54">
        <v>1351.1</v>
      </c>
      <c r="J28" s="87">
        <f t="shared" si="2"/>
        <v>5.495522167123085</v>
      </c>
      <c r="K28" s="71">
        <v>0</v>
      </c>
      <c r="L28" s="48" t="s">
        <v>51</v>
      </c>
    </row>
    <row r="29" spans="1:13" ht="14.25">
      <c r="A29" s="20">
        <v>216</v>
      </c>
      <c r="B29" s="54">
        <v>13316</v>
      </c>
      <c r="C29" s="54">
        <v>19063</v>
      </c>
      <c r="D29" s="123">
        <f t="shared" si="0"/>
        <v>5747</v>
      </c>
      <c r="E29" s="54">
        <v>648</v>
      </c>
      <c r="F29" s="54">
        <v>120</v>
      </c>
      <c r="G29" s="145">
        <f t="shared" si="1"/>
        <v>0.8148148148148148</v>
      </c>
      <c r="H29" s="74">
        <v>0</v>
      </c>
      <c r="I29" s="54">
        <v>1035</v>
      </c>
      <c r="J29" s="87">
        <f t="shared" si="2"/>
        <v>5.552657004830918</v>
      </c>
      <c r="K29" s="71">
        <v>0</v>
      </c>
      <c r="L29" s="48" t="s">
        <v>51</v>
      </c>
      <c r="M29" s="203"/>
    </row>
    <row r="30" spans="1:12" ht="14.25">
      <c r="A30" s="20">
        <v>217</v>
      </c>
      <c r="B30" s="54">
        <v>15506</v>
      </c>
      <c r="C30" s="54">
        <v>15506</v>
      </c>
      <c r="D30" s="123">
        <f t="shared" si="0"/>
        <v>0</v>
      </c>
      <c r="E30" s="54">
        <v>0</v>
      </c>
      <c r="F30" s="54">
        <v>768</v>
      </c>
      <c r="G30" s="145">
        <v>0</v>
      </c>
      <c r="H30" s="74">
        <v>0</v>
      </c>
      <c r="I30" s="54">
        <v>0</v>
      </c>
      <c r="J30" s="87">
        <f t="shared" si="2"/>
        <v>0</v>
      </c>
      <c r="K30" s="71">
        <v>0</v>
      </c>
      <c r="L30" s="48" t="s">
        <v>51</v>
      </c>
    </row>
    <row r="31" spans="1:12" ht="14.25">
      <c r="A31" s="20">
        <v>218</v>
      </c>
      <c r="B31" s="54">
        <v>16437</v>
      </c>
      <c r="C31" s="54">
        <v>24200</v>
      </c>
      <c r="D31" s="123">
        <f t="shared" si="0"/>
        <v>7763</v>
      </c>
      <c r="E31" s="54">
        <v>760.5</v>
      </c>
      <c r="F31" s="54">
        <v>7.5</v>
      </c>
      <c r="G31" s="145">
        <f t="shared" si="1"/>
        <v>0.9901380670611439</v>
      </c>
      <c r="H31" s="74">
        <v>0</v>
      </c>
      <c r="I31" s="54">
        <v>1384.4</v>
      </c>
      <c r="J31" s="87">
        <f t="shared" si="2"/>
        <v>5.607483386304536</v>
      </c>
      <c r="K31" s="71">
        <v>0</v>
      </c>
      <c r="L31" s="48" t="s">
        <v>51</v>
      </c>
    </row>
    <row r="32" spans="1:12" ht="14.25">
      <c r="A32" s="20">
        <v>219</v>
      </c>
      <c r="B32" s="54">
        <v>15711</v>
      </c>
      <c r="C32" s="54">
        <v>23691</v>
      </c>
      <c r="D32" s="123">
        <f t="shared" si="0"/>
        <v>7980</v>
      </c>
      <c r="E32" s="54">
        <v>762</v>
      </c>
      <c r="F32" s="54">
        <v>6</v>
      </c>
      <c r="G32" s="145">
        <f t="shared" si="1"/>
        <v>0.9921259842519685</v>
      </c>
      <c r="H32" s="74">
        <v>0</v>
      </c>
      <c r="I32" s="54">
        <v>1286.4</v>
      </c>
      <c r="J32" s="87">
        <f t="shared" si="2"/>
        <v>6.2033582089552235</v>
      </c>
      <c r="K32" s="71">
        <v>0</v>
      </c>
      <c r="L32" s="48" t="s">
        <v>51</v>
      </c>
    </row>
    <row r="33" spans="1:12" ht="14.25">
      <c r="A33" s="20">
        <v>220</v>
      </c>
      <c r="B33" s="54">
        <v>14683</v>
      </c>
      <c r="C33" s="54">
        <v>22841</v>
      </c>
      <c r="D33" s="123">
        <f t="shared" si="0"/>
        <v>8158</v>
      </c>
      <c r="E33" s="54">
        <v>757.5</v>
      </c>
      <c r="F33" s="54">
        <v>10.5</v>
      </c>
      <c r="G33" s="145">
        <f t="shared" si="1"/>
        <v>0.9861386138613861</v>
      </c>
      <c r="H33" s="74">
        <v>0</v>
      </c>
      <c r="I33" s="54">
        <v>1497.4</v>
      </c>
      <c r="J33" s="87">
        <f t="shared" si="2"/>
        <v>5.448110057432883</v>
      </c>
      <c r="K33" s="71">
        <v>0</v>
      </c>
      <c r="L33" s="48" t="s">
        <v>51</v>
      </c>
    </row>
    <row r="34" spans="1:14" ht="14.25">
      <c r="A34" s="20">
        <v>441</v>
      </c>
      <c r="B34" s="54">
        <v>136657</v>
      </c>
      <c r="C34" s="54">
        <v>137850</v>
      </c>
      <c r="D34" s="123">
        <f t="shared" si="0"/>
        <v>1193</v>
      </c>
      <c r="E34" s="54">
        <v>765.58</v>
      </c>
      <c r="F34" s="54">
        <v>2.42</v>
      </c>
      <c r="G34" s="145">
        <f t="shared" si="1"/>
        <v>0.9968389978839574</v>
      </c>
      <c r="H34" s="74">
        <v>0</v>
      </c>
      <c r="I34" s="54">
        <v>287.9</v>
      </c>
      <c r="J34" s="87">
        <f t="shared" si="2"/>
        <v>4.143799930531435</v>
      </c>
      <c r="K34" s="55">
        <v>0</v>
      </c>
      <c r="L34" s="48" t="s">
        <v>8</v>
      </c>
      <c r="N34" s="84"/>
    </row>
    <row r="35" spans="1:12" ht="14.25">
      <c r="A35" s="20">
        <v>442</v>
      </c>
      <c r="B35" s="54">
        <v>159875</v>
      </c>
      <c r="C35">
        <v>160283</v>
      </c>
      <c r="D35" s="123">
        <f t="shared" si="0"/>
        <v>408</v>
      </c>
      <c r="E35" s="54">
        <v>760.25</v>
      </c>
      <c r="F35" s="54">
        <v>7.75</v>
      </c>
      <c r="G35" s="145">
        <f t="shared" si="1"/>
        <v>0.9898059848733969</v>
      </c>
      <c r="H35" s="74">
        <v>0</v>
      </c>
      <c r="I35" s="54">
        <v>207.7</v>
      </c>
      <c r="J35" s="87">
        <f t="shared" si="2"/>
        <v>1.9643716899374097</v>
      </c>
      <c r="K35" s="55">
        <v>0</v>
      </c>
      <c r="L35" s="48" t="s">
        <v>8</v>
      </c>
    </row>
    <row r="36" spans="1:12" ht="14.25">
      <c r="A36" s="20">
        <v>445</v>
      </c>
      <c r="B36" s="54">
        <v>18464</v>
      </c>
      <c r="C36" s="54">
        <v>20090</v>
      </c>
      <c r="D36" s="123">
        <f t="shared" si="0"/>
        <v>1626</v>
      </c>
      <c r="E36" s="54">
        <v>730.09</v>
      </c>
      <c r="F36" s="54">
        <v>37.91</v>
      </c>
      <c r="G36" s="145">
        <f t="shared" si="1"/>
        <v>0.9480748948759743</v>
      </c>
      <c r="H36" s="74">
        <v>0</v>
      </c>
      <c r="I36" s="54">
        <v>579.5</v>
      </c>
      <c r="J36" s="87">
        <f t="shared" si="2"/>
        <v>2.805867126833477</v>
      </c>
      <c r="K36" s="55">
        <v>0</v>
      </c>
      <c r="L36" s="48" t="s">
        <v>8</v>
      </c>
    </row>
    <row r="37" spans="1:14" ht="14.25">
      <c r="A37" s="20">
        <v>501</v>
      </c>
      <c r="B37" s="54">
        <v>68325</v>
      </c>
      <c r="C37" s="54">
        <v>72438</v>
      </c>
      <c r="D37" s="123">
        <f>C37-B37</f>
        <v>4113</v>
      </c>
      <c r="E37" s="54">
        <v>760.75</v>
      </c>
      <c r="F37" s="54">
        <v>7.25</v>
      </c>
      <c r="G37" s="145">
        <f>(E37-F37)/E37</f>
        <v>0.9904699309891555</v>
      </c>
      <c r="H37" s="74">
        <v>0</v>
      </c>
      <c r="I37" s="54">
        <v>1212.5</v>
      </c>
      <c r="J37" s="87">
        <f t="shared" si="2"/>
        <v>3.3921649484536083</v>
      </c>
      <c r="K37" s="55">
        <v>0</v>
      </c>
      <c r="L37" s="15" t="s">
        <v>8</v>
      </c>
      <c r="M37" s="84"/>
      <c r="N37" s="84"/>
    </row>
    <row r="38" spans="1:14" ht="14.25">
      <c r="A38" s="20">
        <v>502</v>
      </c>
      <c r="B38" s="54">
        <v>45467</v>
      </c>
      <c r="C38" s="54">
        <v>50036</v>
      </c>
      <c r="D38" s="123">
        <f t="shared" si="0"/>
        <v>4569</v>
      </c>
      <c r="E38" s="54">
        <v>757.17</v>
      </c>
      <c r="F38" s="54">
        <v>10.83</v>
      </c>
      <c r="G38" s="145">
        <f>(E38-F38)/E38</f>
        <v>0.9856967391735013</v>
      </c>
      <c r="H38" s="74">
        <v>0</v>
      </c>
      <c r="I38" s="54">
        <v>1333.8</v>
      </c>
      <c r="J38" s="87">
        <f t="shared" si="2"/>
        <v>3.4255510571300047</v>
      </c>
      <c r="K38" s="55">
        <v>0</v>
      </c>
      <c r="L38" s="15" t="s">
        <v>8</v>
      </c>
      <c r="M38" s="84"/>
      <c r="N38" s="84"/>
    </row>
    <row r="39" spans="1:14" ht="14.25">
      <c r="A39" s="20">
        <v>503</v>
      </c>
      <c r="B39" s="54">
        <v>19944</v>
      </c>
      <c r="C39" s="54">
        <v>24622</v>
      </c>
      <c r="D39" s="123">
        <f t="shared" si="0"/>
        <v>4678</v>
      </c>
      <c r="E39" s="54">
        <v>745</v>
      </c>
      <c r="F39" s="54">
        <v>23</v>
      </c>
      <c r="G39" s="145">
        <f aca="true" t="shared" si="3" ref="G39:G52">(E39-F39)/E39</f>
        <v>0.9691275167785235</v>
      </c>
      <c r="H39" s="74">
        <v>0</v>
      </c>
      <c r="I39" s="54">
        <v>1395.4</v>
      </c>
      <c r="J39" s="87">
        <f t="shared" si="2"/>
        <v>3.3524437437293964</v>
      </c>
      <c r="K39" s="55">
        <v>1</v>
      </c>
      <c r="L39" s="15" t="s">
        <v>8</v>
      </c>
      <c r="M39" s="84"/>
      <c r="N39" s="84"/>
    </row>
    <row r="40" spans="1:14" ht="14.25">
      <c r="A40" s="20">
        <v>504</v>
      </c>
      <c r="B40" s="54">
        <v>5739</v>
      </c>
      <c r="C40" s="54">
        <v>9754</v>
      </c>
      <c r="D40" s="179">
        <f>C40-B40</f>
        <v>4015</v>
      </c>
      <c r="E40" s="54">
        <v>755.08</v>
      </c>
      <c r="F40" s="54">
        <v>12.92</v>
      </c>
      <c r="G40" s="145">
        <f t="shared" si="3"/>
        <v>0.9828892302802352</v>
      </c>
      <c r="H40" s="74">
        <v>0</v>
      </c>
      <c r="I40" s="54">
        <v>1156.7</v>
      </c>
      <c r="J40" s="87">
        <f t="shared" si="2"/>
        <v>3.471081525028097</v>
      </c>
      <c r="K40" s="55">
        <v>0</v>
      </c>
      <c r="L40" s="15" t="s">
        <v>8</v>
      </c>
      <c r="M40" s="84"/>
      <c r="N40" s="84"/>
    </row>
    <row r="41" spans="1:14" ht="14.25">
      <c r="A41" s="20">
        <v>505</v>
      </c>
      <c r="B41" s="54">
        <v>118314</v>
      </c>
      <c r="C41" s="54">
        <v>122348</v>
      </c>
      <c r="D41" s="123">
        <f t="shared" si="0"/>
        <v>4034</v>
      </c>
      <c r="E41" s="54">
        <v>703.75</v>
      </c>
      <c r="F41" s="54">
        <v>64.25</v>
      </c>
      <c r="G41" s="145">
        <f t="shared" si="3"/>
        <v>0.9087033747779751</v>
      </c>
      <c r="H41" s="170">
        <v>1</v>
      </c>
      <c r="I41" s="54">
        <v>1005.9</v>
      </c>
      <c r="J41" s="87">
        <f t="shared" si="2"/>
        <v>4.010338999900586</v>
      </c>
      <c r="K41" s="55">
        <v>0</v>
      </c>
      <c r="L41" s="15" t="s">
        <v>8</v>
      </c>
      <c r="M41" s="84"/>
      <c r="N41" s="84"/>
    </row>
    <row r="42" spans="1:12" ht="14.25">
      <c r="A42" s="20">
        <v>506</v>
      </c>
      <c r="B42" s="54">
        <v>20834</v>
      </c>
      <c r="C42" s="54">
        <v>25326</v>
      </c>
      <c r="D42" s="123">
        <f t="shared" si="0"/>
        <v>4492</v>
      </c>
      <c r="E42" s="54">
        <v>750</v>
      </c>
      <c r="F42" s="54">
        <v>18</v>
      </c>
      <c r="G42" s="145">
        <f t="shared" si="3"/>
        <v>0.976</v>
      </c>
      <c r="H42" s="170">
        <v>0</v>
      </c>
      <c r="I42" s="54">
        <v>1227.7</v>
      </c>
      <c r="J42" s="87">
        <f t="shared" si="2"/>
        <v>3.6588743178300884</v>
      </c>
      <c r="K42" s="55">
        <v>0</v>
      </c>
      <c r="L42" s="15" t="s">
        <v>8</v>
      </c>
    </row>
    <row r="43" spans="1:13" ht="14.25">
      <c r="A43" s="20">
        <v>507</v>
      </c>
      <c r="B43" s="54">
        <v>3291</v>
      </c>
      <c r="C43" s="54">
        <v>7709</v>
      </c>
      <c r="D43" s="123">
        <f t="shared" si="0"/>
        <v>4418</v>
      </c>
      <c r="E43" s="54">
        <v>736.25</v>
      </c>
      <c r="F43" s="54">
        <v>31.75</v>
      </c>
      <c r="G43" s="145">
        <f t="shared" si="3"/>
        <v>0.9568760611205432</v>
      </c>
      <c r="H43" s="170">
        <v>1</v>
      </c>
      <c r="I43" s="54">
        <v>1272.6</v>
      </c>
      <c r="J43" s="87">
        <f t="shared" si="2"/>
        <v>3.4716328775734717</v>
      </c>
      <c r="K43" s="55">
        <v>2</v>
      </c>
      <c r="L43" s="15" t="s">
        <v>8</v>
      </c>
      <c r="M43" s="102"/>
    </row>
    <row r="44" spans="1:12" ht="14.25">
      <c r="A44" s="20">
        <v>508</v>
      </c>
      <c r="B44" s="54">
        <v>139485</v>
      </c>
      <c r="C44" s="54">
        <v>143883</v>
      </c>
      <c r="D44" s="123">
        <f t="shared" si="0"/>
        <v>4398</v>
      </c>
      <c r="E44" s="54">
        <v>743.02</v>
      </c>
      <c r="F44" s="54">
        <v>24.98</v>
      </c>
      <c r="G44" s="145">
        <f t="shared" si="3"/>
        <v>0.9663804473634626</v>
      </c>
      <c r="H44" s="170">
        <v>0</v>
      </c>
      <c r="I44" s="54">
        <v>1324.9</v>
      </c>
      <c r="J44" s="87">
        <f t="shared" si="2"/>
        <v>3.319495811004604</v>
      </c>
      <c r="K44" s="55">
        <v>1</v>
      </c>
      <c r="L44" s="15" t="s">
        <v>8</v>
      </c>
    </row>
    <row r="45" spans="1:13" ht="14.25">
      <c r="A45" s="20">
        <v>509</v>
      </c>
      <c r="B45" s="54">
        <v>255338</v>
      </c>
      <c r="C45" s="54">
        <v>255363</v>
      </c>
      <c r="D45" s="123">
        <f t="shared" si="0"/>
        <v>25</v>
      </c>
      <c r="E45" s="54">
        <v>96</v>
      </c>
      <c r="F45" s="54">
        <v>672</v>
      </c>
      <c r="G45" s="145">
        <v>0.14</v>
      </c>
      <c r="H45" s="170">
        <v>0</v>
      </c>
      <c r="I45" s="54">
        <v>56.4</v>
      </c>
      <c r="J45" s="87">
        <f t="shared" si="2"/>
        <v>0.44326241134751776</v>
      </c>
      <c r="K45" s="55">
        <v>0</v>
      </c>
      <c r="L45" s="15" t="s">
        <v>8</v>
      </c>
      <c r="M45" s="102"/>
    </row>
    <row r="46" spans="1:12" ht="14.25">
      <c r="A46" s="20">
        <v>510</v>
      </c>
      <c r="B46" s="54">
        <v>8667</v>
      </c>
      <c r="C46" s="54">
        <v>13140</v>
      </c>
      <c r="D46" s="123">
        <f t="shared" si="0"/>
        <v>4473</v>
      </c>
      <c r="E46" s="54">
        <v>747</v>
      </c>
      <c r="F46" s="54">
        <v>21</v>
      </c>
      <c r="G46" s="145">
        <f t="shared" si="3"/>
        <v>0.9718875502008032</v>
      </c>
      <c r="H46" s="170">
        <v>0</v>
      </c>
      <c r="I46" s="54">
        <v>1434.6</v>
      </c>
      <c r="J46" s="87">
        <f t="shared" si="2"/>
        <v>3.117942283563363</v>
      </c>
      <c r="K46" s="55">
        <v>0</v>
      </c>
      <c r="L46" s="15" t="s">
        <v>8</v>
      </c>
    </row>
    <row r="47" spans="1:12" ht="14.25">
      <c r="A47" s="20">
        <v>511</v>
      </c>
      <c r="B47" s="54">
        <v>19638</v>
      </c>
      <c r="C47" s="54">
        <v>23301</v>
      </c>
      <c r="D47" s="123">
        <f t="shared" si="0"/>
        <v>3663</v>
      </c>
      <c r="E47" s="54">
        <v>748.58</v>
      </c>
      <c r="F47" s="54">
        <v>19.42</v>
      </c>
      <c r="G47" s="145">
        <f t="shared" si="3"/>
        <v>0.9740575489593631</v>
      </c>
      <c r="H47" s="170">
        <v>0</v>
      </c>
      <c r="I47" s="54">
        <v>1213.7</v>
      </c>
      <c r="J47" s="87">
        <f t="shared" si="2"/>
        <v>3.0180439976930047</v>
      </c>
      <c r="K47" s="55">
        <v>1</v>
      </c>
      <c r="L47" s="15" t="s">
        <v>8</v>
      </c>
    </row>
    <row r="48" spans="1:13" ht="14.25">
      <c r="A48" s="20">
        <v>512</v>
      </c>
      <c r="B48" s="54">
        <v>20358</v>
      </c>
      <c r="C48" s="54">
        <v>23901</v>
      </c>
      <c r="D48" s="123">
        <f t="shared" si="0"/>
        <v>3543</v>
      </c>
      <c r="E48" s="54">
        <v>722.67</v>
      </c>
      <c r="F48" s="54">
        <v>45.33</v>
      </c>
      <c r="G48" s="145">
        <f t="shared" si="3"/>
        <v>0.9372742745651541</v>
      </c>
      <c r="H48" s="170">
        <v>1</v>
      </c>
      <c r="I48" s="54">
        <v>1106.7</v>
      </c>
      <c r="J48" s="87">
        <f t="shared" si="2"/>
        <v>3.2014095960965028</v>
      </c>
      <c r="K48" s="55">
        <v>0</v>
      </c>
      <c r="L48" s="15" t="s">
        <v>8</v>
      </c>
      <c r="M48" s="177"/>
    </row>
    <row r="49" spans="1:12" ht="14.25">
      <c r="A49" s="20">
        <v>513</v>
      </c>
      <c r="B49">
        <v>28096</v>
      </c>
      <c r="C49" s="54">
        <v>32679</v>
      </c>
      <c r="D49" s="123">
        <f t="shared" si="0"/>
        <v>4583</v>
      </c>
      <c r="E49" s="54">
        <v>755.75</v>
      </c>
      <c r="F49">
        <v>12.25</v>
      </c>
      <c r="G49" s="145">
        <v>0</v>
      </c>
      <c r="H49" s="74">
        <v>0</v>
      </c>
      <c r="I49" s="54">
        <v>1354</v>
      </c>
      <c r="J49" s="87">
        <f t="shared" si="2"/>
        <v>3.3847858197932053</v>
      </c>
      <c r="K49" s="55">
        <v>1</v>
      </c>
      <c r="L49" s="15" t="s">
        <v>8</v>
      </c>
    </row>
    <row r="50" spans="1:12" ht="14.25">
      <c r="A50" s="20">
        <v>514</v>
      </c>
      <c r="B50" s="54">
        <v>335732</v>
      </c>
      <c r="C50" s="54">
        <v>338901</v>
      </c>
      <c r="D50" s="123">
        <f t="shared" si="0"/>
        <v>3169</v>
      </c>
      <c r="E50" s="54">
        <v>748.25</v>
      </c>
      <c r="F50" s="54">
        <v>19.75</v>
      </c>
      <c r="G50" s="145">
        <v>0</v>
      </c>
      <c r="H50" s="170">
        <v>0</v>
      </c>
      <c r="I50" s="54">
        <v>966.1</v>
      </c>
      <c r="J50" s="87">
        <f t="shared" si="2"/>
        <v>3.280198737190767</v>
      </c>
      <c r="K50" s="55">
        <v>0</v>
      </c>
      <c r="L50" s="15" t="s">
        <v>8</v>
      </c>
    </row>
    <row r="51" spans="1:12" ht="14.25">
      <c r="A51" s="20">
        <v>515</v>
      </c>
      <c r="B51" s="54">
        <v>156770</v>
      </c>
      <c r="C51" s="54">
        <v>161152</v>
      </c>
      <c r="D51" s="123">
        <f t="shared" si="0"/>
        <v>4382</v>
      </c>
      <c r="E51" s="54">
        <v>732.17</v>
      </c>
      <c r="F51" s="54">
        <v>35.83</v>
      </c>
      <c r="G51" s="145">
        <f t="shared" si="3"/>
        <v>0.9510632776540967</v>
      </c>
      <c r="H51" s="170">
        <v>0</v>
      </c>
      <c r="I51" s="54">
        <v>1338.5</v>
      </c>
      <c r="J51" s="87">
        <f t="shared" si="2"/>
        <v>3.273813970862906</v>
      </c>
      <c r="K51" s="55">
        <v>0</v>
      </c>
      <c r="L51" s="15" t="s">
        <v>8</v>
      </c>
    </row>
    <row r="52" spans="1:12" ht="14.25">
      <c r="A52" s="20">
        <v>516</v>
      </c>
      <c r="B52" s="54">
        <v>24216</v>
      </c>
      <c r="C52" s="54">
        <v>28272</v>
      </c>
      <c r="D52" s="123">
        <f t="shared" si="0"/>
        <v>4056</v>
      </c>
      <c r="E52" s="54">
        <v>762</v>
      </c>
      <c r="F52" s="54">
        <v>6</v>
      </c>
      <c r="G52" s="145">
        <f t="shared" si="3"/>
        <v>0.9921259842519685</v>
      </c>
      <c r="H52" s="170">
        <v>0</v>
      </c>
      <c r="I52" s="54">
        <v>1248.4</v>
      </c>
      <c r="J52" s="87">
        <f t="shared" si="2"/>
        <v>3.24895866709388</v>
      </c>
      <c r="K52" s="55">
        <v>0</v>
      </c>
      <c r="L52" s="15" t="s">
        <v>8</v>
      </c>
    </row>
    <row r="53" spans="1:12" ht="14.25">
      <c r="A53" s="20">
        <v>517</v>
      </c>
      <c r="B53" s="54">
        <v>63682</v>
      </c>
      <c r="C53" s="54">
        <v>66178</v>
      </c>
      <c r="D53" s="123">
        <f t="shared" si="0"/>
        <v>2496</v>
      </c>
      <c r="E53" s="54">
        <v>720.58</v>
      </c>
      <c r="F53" s="54">
        <v>47.42</v>
      </c>
      <c r="G53" s="145">
        <f t="shared" si="1"/>
        <v>0.9341919009686642</v>
      </c>
      <c r="H53" s="73">
        <v>0</v>
      </c>
      <c r="I53" s="54">
        <v>685.1</v>
      </c>
      <c r="J53" s="87">
        <f t="shared" si="2"/>
        <v>3.6432637571157493</v>
      </c>
      <c r="K53" s="55">
        <v>0</v>
      </c>
      <c r="L53" s="15" t="s">
        <v>8</v>
      </c>
    </row>
    <row r="54" spans="1:12" ht="14.25">
      <c r="A54" s="20">
        <v>518</v>
      </c>
      <c r="B54" s="54">
        <v>5499</v>
      </c>
      <c r="C54" s="54">
        <v>8978</v>
      </c>
      <c r="D54" s="123">
        <f t="shared" si="0"/>
        <v>3479</v>
      </c>
      <c r="E54" s="54">
        <v>732.34</v>
      </c>
      <c r="F54" s="54">
        <v>35.66</v>
      </c>
      <c r="G54" s="145">
        <f t="shared" si="1"/>
        <v>0.9513067700794713</v>
      </c>
      <c r="H54" s="73">
        <v>0</v>
      </c>
      <c r="I54" s="54">
        <v>1021.7</v>
      </c>
      <c r="J54" s="87">
        <f t="shared" si="2"/>
        <v>3.4051091318390916</v>
      </c>
      <c r="K54" s="55">
        <v>2</v>
      </c>
      <c r="L54" s="15" t="s">
        <v>8</v>
      </c>
    </row>
    <row r="55" spans="1:12" ht="14.25">
      <c r="A55" s="20">
        <v>519</v>
      </c>
      <c r="B55" s="54">
        <v>71069</v>
      </c>
      <c r="C55" s="54">
        <v>75307</v>
      </c>
      <c r="D55" s="123">
        <f t="shared" si="0"/>
        <v>4238</v>
      </c>
      <c r="E55" s="54">
        <v>741.58</v>
      </c>
      <c r="F55" s="54">
        <v>26.42</v>
      </c>
      <c r="G55" s="145">
        <f t="shared" si="1"/>
        <v>0.9643733649774806</v>
      </c>
      <c r="H55" s="73">
        <v>0</v>
      </c>
      <c r="I55" s="54">
        <v>1104.8</v>
      </c>
      <c r="J55" s="87">
        <f t="shared" si="2"/>
        <v>3.8359884141926144</v>
      </c>
      <c r="K55" s="55">
        <v>2</v>
      </c>
      <c r="L55" s="15" t="s">
        <v>8</v>
      </c>
    </row>
    <row r="56" spans="1:12" ht="14.25">
      <c r="A56" s="20">
        <v>520</v>
      </c>
      <c r="B56" s="54">
        <v>100925</v>
      </c>
      <c r="C56" s="54">
        <v>103231</v>
      </c>
      <c r="D56" s="123">
        <f t="shared" si="0"/>
        <v>2306</v>
      </c>
      <c r="E56" s="54">
        <v>754.5</v>
      </c>
      <c r="F56" s="54">
        <v>13.5</v>
      </c>
      <c r="G56" s="145">
        <f t="shared" si="1"/>
        <v>0.9821073558648111</v>
      </c>
      <c r="H56" s="73">
        <v>0</v>
      </c>
      <c r="I56" s="54">
        <v>671</v>
      </c>
      <c r="J56" s="87">
        <f t="shared" si="2"/>
        <v>3.436661698956781</v>
      </c>
      <c r="K56" s="55">
        <v>1</v>
      </c>
      <c r="L56" s="15" t="s">
        <v>8</v>
      </c>
    </row>
    <row r="57" spans="1:12" ht="14.25">
      <c r="A57" s="20">
        <v>522</v>
      </c>
      <c r="B57" s="54">
        <v>37363</v>
      </c>
      <c r="C57" s="54">
        <v>40682</v>
      </c>
      <c r="D57" s="123">
        <f t="shared" si="0"/>
        <v>3319</v>
      </c>
      <c r="E57" s="54">
        <v>743.17</v>
      </c>
      <c r="F57" s="54">
        <v>24.83</v>
      </c>
      <c r="G57" s="145">
        <f t="shared" si="1"/>
        <v>0.9665890711411924</v>
      </c>
      <c r="H57" s="73">
        <v>0</v>
      </c>
      <c r="I57" s="54">
        <v>976.2</v>
      </c>
      <c r="J57" s="87">
        <f t="shared" si="2"/>
        <v>3.399918049580004</v>
      </c>
      <c r="K57" s="55">
        <v>0</v>
      </c>
      <c r="L57" s="15" t="s">
        <v>8</v>
      </c>
    </row>
    <row r="58" spans="1:12" ht="14.25">
      <c r="A58" s="20">
        <v>523</v>
      </c>
      <c r="B58" s="54">
        <v>167350</v>
      </c>
      <c r="C58" s="54">
        <v>171777</v>
      </c>
      <c r="D58" s="123">
        <f t="shared" si="0"/>
        <v>4427</v>
      </c>
      <c r="E58" s="54">
        <v>734.25</v>
      </c>
      <c r="F58">
        <v>33.75</v>
      </c>
      <c r="G58" s="145">
        <f t="shared" si="1"/>
        <v>0.9540347293156282</v>
      </c>
      <c r="H58" s="73">
        <v>0</v>
      </c>
      <c r="I58" s="54">
        <v>1375</v>
      </c>
      <c r="J58" s="87">
        <f t="shared" si="2"/>
        <v>3.2196363636363636</v>
      </c>
      <c r="K58" s="55">
        <v>0</v>
      </c>
      <c r="L58" s="15" t="s">
        <v>8</v>
      </c>
    </row>
    <row r="59" spans="1:12" ht="14.25">
      <c r="A59" s="20">
        <v>524</v>
      </c>
      <c r="B59" s="54">
        <v>3724</v>
      </c>
      <c r="C59" s="54">
        <v>8153</v>
      </c>
      <c r="D59" s="123">
        <f t="shared" si="0"/>
        <v>4429</v>
      </c>
      <c r="E59" s="54">
        <v>747.42</v>
      </c>
      <c r="F59" s="54">
        <v>20.58</v>
      </c>
      <c r="G59" s="145">
        <f>(E59-F59)/E59</f>
        <v>0.972465280565144</v>
      </c>
      <c r="H59" s="73">
        <v>0</v>
      </c>
      <c r="I59" s="54">
        <v>1263.9</v>
      </c>
      <c r="J59" s="87">
        <f t="shared" si="2"/>
        <v>3.504232929820397</v>
      </c>
      <c r="K59" s="55">
        <v>3</v>
      </c>
      <c r="L59" s="15" t="s">
        <v>8</v>
      </c>
    </row>
    <row r="60" spans="1:13" ht="14.25">
      <c r="A60" s="20">
        <v>526</v>
      </c>
      <c r="B60" s="54">
        <v>264919</v>
      </c>
      <c r="C60" s="54">
        <v>270460</v>
      </c>
      <c r="D60" s="123">
        <f t="shared" si="0"/>
        <v>5541</v>
      </c>
      <c r="E60" s="54">
        <v>756.75</v>
      </c>
      <c r="F60" s="54">
        <v>11.25</v>
      </c>
      <c r="G60" s="145">
        <f t="shared" si="1"/>
        <v>0.9851337958374629</v>
      </c>
      <c r="H60" s="73">
        <v>1</v>
      </c>
      <c r="I60" s="54">
        <v>1404.7</v>
      </c>
      <c r="J60" s="87">
        <f t="shared" si="2"/>
        <v>3.944614508435965</v>
      </c>
      <c r="K60" s="55">
        <v>0</v>
      </c>
      <c r="L60" s="15" t="s">
        <v>8</v>
      </c>
      <c r="M60" s="102"/>
    </row>
    <row r="61" spans="1:12" ht="14.25">
      <c r="A61" s="20">
        <v>527</v>
      </c>
      <c r="B61" s="54">
        <v>100183</v>
      </c>
      <c r="C61">
        <v>100781</v>
      </c>
      <c r="D61" s="123">
        <f t="shared" si="0"/>
        <v>598</v>
      </c>
      <c r="E61" s="54">
        <v>768</v>
      </c>
      <c r="F61" s="54">
        <v>0</v>
      </c>
      <c r="G61" s="145">
        <f t="shared" si="1"/>
        <v>1</v>
      </c>
      <c r="H61" s="73">
        <v>0</v>
      </c>
      <c r="I61" s="54">
        <v>170.5</v>
      </c>
      <c r="J61" s="87">
        <f t="shared" si="2"/>
        <v>3.5073313782991202</v>
      </c>
      <c r="K61" s="55">
        <v>0</v>
      </c>
      <c r="L61" s="15" t="s">
        <v>8</v>
      </c>
    </row>
    <row r="62" spans="1:13" ht="14.25">
      <c r="A62" s="20">
        <v>701</v>
      </c>
      <c r="B62" s="54">
        <v>131196</v>
      </c>
      <c r="C62" s="54">
        <v>136927</v>
      </c>
      <c r="D62" s="123">
        <f t="shared" si="0"/>
        <v>5731</v>
      </c>
      <c r="E62" s="54">
        <v>740.75</v>
      </c>
      <c r="F62" s="54">
        <v>27.25</v>
      </c>
      <c r="G62" s="145">
        <f>(E62-F62)/E62</f>
        <v>0.963212959838002</v>
      </c>
      <c r="H62" s="73">
        <v>1</v>
      </c>
      <c r="I62" s="54">
        <v>1237.8</v>
      </c>
      <c r="J62" s="87">
        <f t="shared" si="2"/>
        <v>4.6299886896106</v>
      </c>
      <c r="K62" s="55">
        <v>5</v>
      </c>
      <c r="L62" s="15" t="s">
        <v>8</v>
      </c>
      <c r="M62" s="102"/>
    </row>
    <row r="63" spans="1:13" ht="14.25">
      <c r="A63" s="20">
        <v>706</v>
      </c>
      <c r="B63" s="54">
        <v>113052</v>
      </c>
      <c r="C63" s="54">
        <v>118666</v>
      </c>
      <c r="D63" s="123">
        <f t="shared" si="0"/>
        <v>5614</v>
      </c>
      <c r="E63" s="54">
        <v>721.25</v>
      </c>
      <c r="F63">
        <v>46.75</v>
      </c>
      <c r="G63" s="145">
        <f t="shared" si="1"/>
        <v>0.9351819757365685</v>
      </c>
      <c r="H63" s="73">
        <v>1</v>
      </c>
      <c r="I63" s="54">
        <v>1320.6</v>
      </c>
      <c r="J63" s="87">
        <f t="shared" si="2"/>
        <v>4.251097985764047</v>
      </c>
      <c r="K63" s="55">
        <v>2</v>
      </c>
      <c r="L63" s="15" t="s">
        <v>8</v>
      </c>
      <c r="M63" s="180"/>
    </row>
    <row r="64" spans="1:12" ht="14.25">
      <c r="A64" s="20">
        <v>711</v>
      </c>
      <c r="B64" s="54">
        <v>92946</v>
      </c>
      <c r="C64" s="54">
        <v>99923</v>
      </c>
      <c r="D64" s="123">
        <f t="shared" si="0"/>
        <v>6977</v>
      </c>
      <c r="E64" s="54">
        <v>745</v>
      </c>
      <c r="F64" s="54">
        <v>23</v>
      </c>
      <c r="G64" s="145">
        <f t="shared" si="1"/>
        <v>0.9691275167785235</v>
      </c>
      <c r="H64" s="73">
        <v>0</v>
      </c>
      <c r="I64" s="54">
        <v>1539.6</v>
      </c>
      <c r="J64" s="87">
        <f t="shared" si="2"/>
        <v>4.531696544557028</v>
      </c>
      <c r="K64" s="55">
        <v>0</v>
      </c>
      <c r="L64" s="15" t="s">
        <v>8</v>
      </c>
    </row>
    <row r="65" spans="1:13" ht="14.25">
      <c r="A65" s="20">
        <v>713</v>
      </c>
      <c r="B65" s="54">
        <v>127391</v>
      </c>
      <c r="C65" s="54">
        <v>133556</v>
      </c>
      <c r="D65" s="123">
        <f t="shared" si="0"/>
        <v>6165</v>
      </c>
      <c r="E65" s="54">
        <v>729.17</v>
      </c>
      <c r="F65" s="54">
        <v>38.83</v>
      </c>
      <c r="G65" s="145">
        <f t="shared" si="1"/>
        <v>0.9467476720106421</v>
      </c>
      <c r="H65" s="73">
        <v>0</v>
      </c>
      <c r="I65" s="54">
        <v>1439.4</v>
      </c>
      <c r="J65" s="87">
        <f t="shared" si="2"/>
        <v>4.283034597749062</v>
      </c>
      <c r="K65" s="55">
        <v>5</v>
      </c>
      <c r="L65" s="15" t="s">
        <v>8</v>
      </c>
      <c r="M65" s="102"/>
    </row>
    <row r="66" spans="1:12" ht="14.25">
      <c r="A66" s="20">
        <v>714</v>
      </c>
      <c r="B66" s="54">
        <v>25420</v>
      </c>
      <c r="C66" s="54">
        <v>29288</v>
      </c>
      <c r="D66" s="123">
        <f t="shared" si="0"/>
        <v>3868</v>
      </c>
      <c r="E66" s="54">
        <v>734.5</v>
      </c>
      <c r="F66" s="54">
        <v>33.5</v>
      </c>
      <c r="G66" s="145">
        <f t="shared" si="1"/>
        <v>0.9543907420013614</v>
      </c>
      <c r="H66" s="73">
        <v>1</v>
      </c>
      <c r="I66" s="54">
        <v>873.1</v>
      </c>
      <c r="J66" s="87">
        <f t="shared" si="2"/>
        <v>4.430191272477379</v>
      </c>
      <c r="K66" s="55">
        <v>0</v>
      </c>
      <c r="L66" s="15" t="s">
        <v>8</v>
      </c>
    </row>
    <row r="67" spans="1:12" ht="14.25">
      <c r="A67" s="20">
        <v>715</v>
      </c>
      <c r="B67" s="54">
        <v>178129</v>
      </c>
      <c r="C67" s="54">
        <v>184686</v>
      </c>
      <c r="D67" s="123">
        <f t="shared" si="0"/>
        <v>6557</v>
      </c>
      <c r="E67" s="54">
        <v>737.42</v>
      </c>
      <c r="F67" s="54">
        <v>30.58</v>
      </c>
      <c r="G67" s="145">
        <f t="shared" si="1"/>
        <v>0.9585310948984296</v>
      </c>
      <c r="H67" s="73">
        <v>0</v>
      </c>
      <c r="I67" s="54">
        <v>1565.8</v>
      </c>
      <c r="J67" s="87">
        <f t="shared" si="2"/>
        <v>4.187635713373355</v>
      </c>
      <c r="K67" s="55">
        <v>0</v>
      </c>
      <c r="L67" s="15" t="s">
        <v>8</v>
      </c>
    </row>
    <row r="68" spans="1:12" ht="15" customHeight="1">
      <c r="A68" s="20">
        <v>366</v>
      </c>
      <c r="B68" s="54">
        <v>6143</v>
      </c>
      <c r="C68" s="54">
        <v>6811</v>
      </c>
      <c r="D68" s="125">
        <f>C68-B68</f>
        <v>668</v>
      </c>
      <c r="E68" s="54">
        <v>764</v>
      </c>
      <c r="F68" s="54">
        <v>4</v>
      </c>
      <c r="G68" s="169">
        <f>(E68-F68)/E68</f>
        <v>0.9947643979057592</v>
      </c>
      <c r="H68" s="16">
        <v>0</v>
      </c>
      <c r="I68" s="54">
        <v>71.954</v>
      </c>
      <c r="J68" s="125">
        <f>IF(I68=0,0,(D68/I68))</f>
        <v>9.283709036328766</v>
      </c>
      <c r="K68" s="16">
        <v>0</v>
      </c>
      <c r="L68" s="151" t="s">
        <v>49</v>
      </c>
    </row>
    <row r="69" spans="1:13" ht="14.25">
      <c r="A69" s="20">
        <v>801</v>
      </c>
      <c r="B69" s="54">
        <v>28376</v>
      </c>
      <c r="C69" s="54">
        <v>29812</v>
      </c>
      <c r="D69" s="123">
        <f t="shared" si="0"/>
        <v>1436</v>
      </c>
      <c r="E69" s="54">
        <v>725.58</v>
      </c>
      <c r="F69" s="54">
        <v>42.42</v>
      </c>
      <c r="G69" s="145">
        <f t="shared" si="1"/>
        <v>0.9415364260315886</v>
      </c>
      <c r="H69" s="73">
        <v>1</v>
      </c>
      <c r="I69" s="54">
        <v>124.915</v>
      </c>
      <c r="J69" s="87">
        <f t="shared" si="2"/>
        <v>11.495817155665852</v>
      </c>
      <c r="K69" s="55">
        <v>1</v>
      </c>
      <c r="L69" s="15" t="s">
        <v>42</v>
      </c>
      <c r="M69" s="102"/>
    </row>
    <row r="70" spans="1:12" ht="14.25">
      <c r="A70" s="20">
        <v>802</v>
      </c>
      <c r="B70" s="54"/>
      <c r="C70" s="54"/>
      <c r="D70" s="123">
        <f t="shared" si="0"/>
        <v>0</v>
      </c>
      <c r="E70" s="54">
        <v>765.25</v>
      </c>
      <c r="F70" s="54">
        <v>2.75</v>
      </c>
      <c r="G70" s="145">
        <f>(E70-F70)/E70</f>
        <v>0.99640640313623</v>
      </c>
      <c r="H70" s="73">
        <v>0</v>
      </c>
      <c r="I70" s="54"/>
      <c r="J70" s="87">
        <f>IF(I70=0,0,(D70/I70))</f>
        <v>0</v>
      </c>
      <c r="K70" s="55">
        <v>0</v>
      </c>
      <c r="L70" s="15" t="s">
        <v>42</v>
      </c>
    </row>
    <row r="71" spans="1:12" ht="14.25">
      <c r="A71" s="20">
        <v>803</v>
      </c>
      <c r="B71" s="54">
        <v>41821</v>
      </c>
      <c r="C71" s="54">
        <v>43405</v>
      </c>
      <c r="D71" s="123">
        <f t="shared" si="0"/>
        <v>1584</v>
      </c>
      <c r="E71" s="54">
        <v>756.75</v>
      </c>
      <c r="F71" s="54">
        <v>11.25</v>
      </c>
      <c r="G71" s="145">
        <f t="shared" si="1"/>
        <v>0.9851337958374629</v>
      </c>
      <c r="H71" s="73">
        <v>0</v>
      </c>
      <c r="I71" s="54">
        <v>155.162</v>
      </c>
      <c r="J71" s="87">
        <f t="shared" si="2"/>
        <v>10.208685116201131</v>
      </c>
      <c r="K71" s="55">
        <v>2</v>
      </c>
      <c r="L71" s="15" t="s">
        <v>42</v>
      </c>
    </row>
    <row r="72" spans="1:12" ht="14.25">
      <c r="A72" s="20">
        <v>804</v>
      </c>
      <c r="B72" s="54"/>
      <c r="C72" s="54"/>
      <c r="D72" s="123">
        <f t="shared" si="0"/>
        <v>0</v>
      </c>
      <c r="E72" s="54">
        <v>766</v>
      </c>
      <c r="F72" s="54">
        <v>2</v>
      </c>
      <c r="G72" s="145">
        <f t="shared" si="1"/>
        <v>0.9973890339425587</v>
      </c>
      <c r="H72" s="170">
        <v>0</v>
      </c>
      <c r="I72" s="54"/>
      <c r="J72" s="87">
        <f>IF(I72=0,0,(D72/I72))</f>
        <v>0</v>
      </c>
      <c r="K72" s="55">
        <v>0</v>
      </c>
      <c r="L72" s="15" t="s">
        <v>42</v>
      </c>
    </row>
    <row r="73" spans="1:12" ht="14.25">
      <c r="A73" s="20">
        <v>805</v>
      </c>
      <c r="B73" s="54">
        <v>32454</v>
      </c>
      <c r="C73" s="54">
        <v>34233</v>
      </c>
      <c r="D73" s="123">
        <f t="shared" si="0"/>
        <v>1779</v>
      </c>
      <c r="E73" s="54">
        <v>746.08</v>
      </c>
      <c r="F73" s="54">
        <v>21.92</v>
      </c>
      <c r="G73" s="145">
        <f t="shared" si="1"/>
        <v>0.9706197726785332</v>
      </c>
      <c r="H73" s="73">
        <v>0</v>
      </c>
      <c r="I73" s="54">
        <v>188.456</v>
      </c>
      <c r="J73" s="87">
        <f t="shared" si="2"/>
        <v>9.439869253300506</v>
      </c>
      <c r="K73" s="55">
        <v>0</v>
      </c>
      <c r="L73" s="15" t="s">
        <v>42</v>
      </c>
    </row>
    <row r="74" spans="1:12" ht="14.25">
      <c r="A74" s="20">
        <v>806</v>
      </c>
      <c r="B74" s="54"/>
      <c r="C74" s="54"/>
      <c r="D74" s="123">
        <f t="shared" si="0"/>
        <v>0</v>
      </c>
      <c r="E74" s="54">
        <v>768</v>
      </c>
      <c r="F74" s="54">
        <v>0</v>
      </c>
      <c r="G74" s="145">
        <f>(E74-F74)/E74</f>
        <v>1</v>
      </c>
      <c r="H74" s="73">
        <v>0</v>
      </c>
      <c r="I74" s="54"/>
      <c r="J74" s="87">
        <f>IF(I74=0,0,(D74/I74))</f>
        <v>0</v>
      </c>
      <c r="K74" s="55">
        <v>0</v>
      </c>
      <c r="L74" s="15" t="s">
        <v>42</v>
      </c>
    </row>
    <row r="75" spans="1:12" ht="14.25">
      <c r="A75" s="20" t="s">
        <v>29</v>
      </c>
      <c r="B75">
        <v>12452</v>
      </c>
      <c r="C75" s="54">
        <v>12907</v>
      </c>
      <c r="D75" s="123">
        <f t="shared" si="0"/>
        <v>455</v>
      </c>
      <c r="E75" s="54">
        <v>764.5</v>
      </c>
      <c r="F75" s="54">
        <v>3.5</v>
      </c>
      <c r="G75" s="145">
        <f>(E75-F75)/E75</f>
        <v>0.9954218443427076</v>
      </c>
      <c r="H75" s="18">
        <v>0</v>
      </c>
      <c r="I75" s="54">
        <v>187.5</v>
      </c>
      <c r="J75" s="87">
        <f t="shared" si="2"/>
        <v>2.4266666666666667</v>
      </c>
      <c r="K75" s="55">
        <v>0</v>
      </c>
      <c r="L75" s="15" t="s">
        <v>45</v>
      </c>
    </row>
    <row r="76" spans="1:12" ht="14.25">
      <c r="A76" s="20" t="s">
        <v>30</v>
      </c>
      <c r="B76" s="54">
        <v>12960</v>
      </c>
      <c r="C76" s="54">
        <v>13776</v>
      </c>
      <c r="D76" s="123">
        <f t="shared" si="0"/>
        <v>816</v>
      </c>
      <c r="E76" s="54">
        <v>767.25</v>
      </c>
      <c r="F76" s="54">
        <v>0.75</v>
      </c>
      <c r="G76" s="145">
        <f t="shared" si="1"/>
        <v>0.9990224828934506</v>
      </c>
      <c r="H76" s="57">
        <v>0</v>
      </c>
      <c r="I76" s="54">
        <v>292</v>
      </c>
      <c r="J76" s="87">
        <f t="shared" si="2"/>
        <v>2.7945205479452055</v>
      </c>
      <c r="K76" s="55">
        <v>0</v>
      </c>
      <c r="L76" s="15" t="s">
        <v>45</v>
      </c>
    </row>
    <row r="77" spans="1:12" ht="14.25">
      <c r="A77" s="20" t="s">
        <v>35</v>
      </c>
      <c r="B77" s="54">
        <v>10312</v>
      </c>
      <c r="C77" s="54">
        <v>10662</v>
      </c>
      <c r="D77" s="123">
        <f t="shared" si="0"/>
        <v>350</v>
      </c>
      <c r="E77" s="54">
        <v>756.5</v>
      </c>
      <c r="F77" s="54">
        <v>11.5</v>
      </c>
      <c r="G77" s="145">
        <f t="shared" si="1"/>
        <v>0.9847984137475215</v>
      </c>
      <c r="H77" s="57">
        <v>0</v>
      </c>
      <c r="I77" s="54">
        <v>281.1</v>
      </c>
      <c r="J77" s="87">
        <f t="shared" si="2"/>
        <v>1.2451085023123443</v>
      </c>
      <c r="K77" s="55">
        <v>0</v>
      </c>
      <c r="L77" s="15" t="s">
        <v>45</v>
      </c>
    </row>
    <row r="78" spans="1:12" ht="14.25">
      <c r="A78" s="20" t="s">
        <v>36</v>
      </c>
      <c r="B78" s="54">
        <v>9116</v>
      </c>
      <c r="C78" s="54">
        <v>9306</v>
      </c>
      <c r="D78" s="123">
        <f t="shared" si="0"/>
        <v>190</v>
      </c>
      <c r="E78" s="54">
        <v>761.25</v>
      </c>
      <c r="F78" s="54">
        <v>6.75</v>
      </c>
      <c r="G78" s="146">
        <f>(E78-F78)/E78</f>
        <v>0.9911330049261083</v>
      </c>
      <c r="H78" s="57">
        <v>0</v>
      </c>
      <c r="I78" s="54">
        <v>158.8</v>
      </c>
      <c r="J78" s="149">
        <f t="shared" si="2"/>
        <v>1.1964735516372795</v>
      </c>
      <c r="K78" s="55">
        <v>0</v>
      </c>
      <c r="L78" s="15" t="s">
        <v>45</v>
      </c>
    </row>
    <row r="79" spans="1:12" ht="15" thickBot="1">
      <c r="A79" s="20" t="s">
        <v>40</v>
      </c>
      <c r="B79" s="54">
        <v>1150</v>
      </c>
      <c r="C79" s="54">
        <v>1444</v>
      </c>
      <c r="D79" s="123">
        <f>C79-B79</f>
        <v>294</v>
      </c>
      <c r="E79" s="54">
        <v>767.75</v>
      </c>
      <c r="F79" s="54">
        <v>0.25</v>
      </c>
      <c r="G79" s="146">
        <f>(E79-F79)/E79</f>
        <v>0.9996743731683491</v>
      </c>
      <c r="H79" s="57">
        <v>0</v>
      </c>
      <c r="I79">
        <v>134.7</v>
      </c>
      <c r="J79" s="149">
        <f t="shared" si="2"/>
        <v>2.182628062360802</v>
      </c>
      <c r="K79" s="55">
        <v>0</v>
      </c>
      <c r="L79" s="15" t="s">
        <v>45</v>
      </c>
    </row>
    <row r="80" spans="1:12" ht="15" thickBot="1">
      <c r="A80" s="14" t="s">
        <v>7</v>
      </c>
      <c r="B80" s="14"/>
      <c r="C80" s="14"/>
      <c r="D80" s="89">
        <f>SUM(D8:D79)</f>
        <v>280834</v>
      </c>
      <c r="E80" s="90">
        <f>SUM(E7:E79)</f>
        <v>52968.649999999994</v>
      </c>
      <c r="F80" s="90">
        <f>SUM(F7:F79)</f>
        <v>3095.3500000000004</v>
      </c>
      <c r="G80" s="91">
        <f>AVERAGE(G7:G79)</f>
        <v>0.9177657532592595</v>
      </c>
      <c r="H80" s="97">
        <f>SUM(H3:H79)</f>
        <v>10</v>
      </c>
      <c r="I80" s="175">
        <f>SUM(I3:I78)</f>
        <v>62073.227</v>
      </c>
      <c r="J80" s="93">
        <f>AVERAGE(J8:J79)</f>
        <v>4.717067414085207</v>
      </c>
      <c r="K80" s="96">
        <f>SUM(K8:K79)</f>
        <v>29</v>
      </c>
      <c r="L80" s="9"/>
    </row>
    <row r="81" spans="1:12" ht="15" thickBot="1">
      <c r="A81" s="13"/>
      <c r="B81" s="12"/>
      <c r="C81" s="12"/>
      <c r="D81" s="10"/>
      <c r="E81" s="63"/>
      <c r="F81" s="63"/>
      <c r="G81" s="11"/>
      <c r="H81" s="10"/>
      <c r="I81" s="56"/>
      <c r="J81" s="9"/>
      <c r="K81" s="9"/>
      <c r="L81" s="9"/>
    </row>
    <row r="82" spans="1:12" ht="13.5" thickBot="1">
      <c r="A82" s="3" t="s">
        <v>6</v>
      </c>
      <c r="B82" s="1" t="s">
        <v>5</v>
      </c>
      <c r="C82" s="1"/>
      <c r="D82" s="1"/>
      <c r="E82" s="65"/>
      <c r="F82" s="178">
        <v>737.2</v>
      </c>
      <c r="G82" s="1"/>
      <c r="H82" s="1"/>
      <c r="I82" s="6" t="s">
        <v>4</v>
      </c>
      <c r="J82" s="6"/>
      <c r="K82" s="8"/>
      <c r="L82" s="8"/>
    </row>
    <row r="83" spans="1:12" ht="13.5" thickBot="1">
      <c r="A83" s="3"/>
      <c r="B83" s="1" t="s">
        <v>57</v>
      </c>
      <c r="C83" s="1"/>
      <c r="D83" s="1"/>
      <c r="E83" s="65"/>
      <c r="F83" s="172">
        <f>AVERAGE(D14:D33)</f>
        <v>6505.95</v>
      </c>
      <c r="G83" s="1"/>
      <c r="H83" s="1"/>
      <c r="I83" s="6"/>
      <c r="J83" s="6"/>
      <c r="K83" s="8"/>
      <c r="L83" s="8"/>
    </row>
    <row r="84" spans="1:12" ht="13.5" thickBot="1">
      <c r="A84" s="3"/>
      <c r="B84" s="1" t="s">
        <v>3</v>
      </c>
      <c r="C84" s="1"/>
      <c r="D84" s="1"/>
      <c r="E84" s="65"/>
      <c r="F84" s="7">
        <f>AVERAGE(D34:D36)</f>
        <v>1075.6666666666667</v>
      </c>
      <c r="G84" s="1"/>
      <c r="H84" s="1"/>
      <c r="I84" s="6" t="s">
        <v>2</v>
      </c>
      <c r="J84" s="6"/>
      <c r="K84" s="5"/>
      <c r="L84" s="101"/>
    </row>
    <row r="85" spans="1:12" ht="13.5" thickBot="1">
      <c r="A85" s="3"/>
      <c r="B85" s="1" t="s">
        <v>1</v>
      </c>
      <c r="C85" s="1"/>
      <c r="D85" s="1"/>
      <c r="E85" s="65"/>
      <c r="F85" s="64">
        <f>AVERAGE(D37:D61)</f>
        <v>3737.76</v>
      </c>
      <c r="G85" s="49"/>
      <c r="H85" s="1"/>
      <c r="I85" s="1"/>
      <c r="J85" s="1"/>
      <c r="K85" s="1"/>
      <c r="L85" s="1"/>
    </row>
    <row r="86" spans="1:12" ht="13.5" thickBot="1">
      <c r="A86" s="2"/>
      <c r="B86" s="1" t="s">
        <v>0</v>
      </c>
      <c r="C86" s="1"/>
      <c r="D86" s="1"/>
      <c r="E86" s="65"/>
      <c r="F86" s="50">
        <f>AVERAGE(D62:D67)</f>
        <v>5818.666666666667</v>
      </c>
      <c r="G86" s="1"/>
      <c r="H86" s="1"/>
      <c r="I86" s="1"/>
      <c r="J86" s="1"/>
      <c r="K86" s="1"/>
      <c r="L86" s="1"/>
    </row>
    <row r="87" spans="2:6" ht="13.5" thickBot="1">
      <c r="B87" s="1" t="s">
        <v>58</v>
      </c>
      <c r="F87" s="171">
        <f>AVERAGE(D68:D74)</f>
        <v>781</v>
      </c>
    </row>
    <row r="88" spans="2:6" ht="13.5" thickBot="1">
      <c r="B88" s="173" t="s">
        <v>60</v>
      </c>
      <c r="F88" s="174">
        <f>D80/H80</f>
        <v>28083.4</v>
      </c>
    </row>
  </sheetData>
  <sheetProtection/>
  <mergeCells count="2">
    <mergeCell ref="A1:L1"/>
    <mergeCell ref="K2:L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M27" sqref="M27"/>
    </sheetView>
  </sheetViews>
  <sheetFormatPr defaultColWidth="9.140625" defaultRowHeight="12.75"/>
  <cols>
    <col min="12" max="12" width="35.7109375" style="0" bestFit="1" customWidth="1"/>
    <col min="13" max="13" width="103.140625" style="0" bestFit="1" customWidth="1"/>
  </cols>
  <sheetData>
    <row r="1" spans="1:13" ht="18" thickBot="1">
      <c r="A1" s="206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  <c r="M1" s="204"/>
    </row>
    <row r="2" spans="1:13" ht="14.25" thickBot="1">
      <c r="A2" s="47" t="s">
        <v>26</v>
      </c>
      <c r="B2" s="47"/>
      <c r="C2" s="47"/>
      <c r="D2" s="47"/>
      <c r="E2" s="67"/>
      <c r="F2" s="61"/>
      <c r="G2" s="46"/>
      <c r="H2" s="45"/>
      <c r="I2" s="46"/>
      <c r="J2" s="45" t="s">
        <v>25</v>
      </c>
      <c r="K2" s="209">
        <v>42887</v>
      </c>
      <c r="L2" s="210"/>
      <c r="M2" s="204"/>
    </row>
    <row r="3" spans="1:13" ht="12.75">
      <c r="A3" s="44" t="s">
        <v>24</v>
      </c>
      <c r="B3" s="43" t="s">
        <v>23</v>
      </c>
      <c r="C3" s="42"/>
      <c r="D3" s="41"/>
      <c r="E3" s="66" t="s">
        <v>31</v>
      </c>
      <c r="F3" s="60"/>
      <c r="G3" s="40"/>
      <c r="H3" s="39"/>
      <c r="I3" s="38" t="s">
        <v>22</v>
      </c>
      <c r="J3" s="37"/>
      <c r="K3" s="36" t="s">
        <v>21</v>
      </c>
      <c r="L3" s="35"/>
      <c r="M3" s="204"/>
    </row>
    <row r="4" spans="1:13" ht="25.5" thickBot="1">
      <c r="A4" s="34" t="s">
        <v>20</v>
      </c>
      <c r="B4" s="33" t="s">
        <v>19</v>
      </c>
      <c r="C4" s="32" t="s">
        <v>18</v>
      </c>
      <c r="D4" s="31" t="s">
        <v>17</v>
      </c>
      <c r="E4" s="30" t="s">
        <v>16</v>
      </c>
      <c r="F4" s="29" t="s">
        <v>15</v>
      </c>
      <c r="G4" s="28" t="s">
        <v>14</v>
      </c>
      <c r="H4" s="27" t="s">
        <v>13</v>
      </c>
      <c r="I4" s="26" t="s">
        <v>12</v>
      </c>
      <c r="J4" s="25" t="s">
        <v>11</v>
      </c>
      <c r="K4" s="24" t="s">
        <v>10</v>
      </c>
      <c r="L4" s="23" t="s">
        <v>9</v>
      </c>
      <c r="M4" s="204"/>
    </row>
    <row r="5" spans="1:13" ht="12.75">
      <c r="A5" s="154"/>
      <c r="B5" s="126"/>
      <c r="C5" s="126"/>
      <c r="D5" s="126"/>
      <c r="E5" s="155"/>
      <c r="F5" s="127"/>
      <c r="G5" s="128"/>
      <c r="H5" s="156"/>
      <c r="I5" s="157"/>
      <c r="J5" s="157"/>
      <c r="K5" s="158"/>
      <c r="L5" s="158"/>
      <c r="M5" s="204"/>
    </row>
    <row r="6" spans="1:13" s="84" customFormat="1" ht="12.75">
      <c r="A6" s="75"/>
      <c r="B6" s="104"/>
      <c r="C6" s="104"/>
      <c r="D6" s="104"/>
      <c r="E6" s="105"/>
      <c r="F6" s="106"/>
      <c r="G6" s="104"/>
      <c r="H6" s="107"/>
      <c r="I6" s="108"/>
      <c r="J6" s="108"/>
      <c r="K6" s="104"/>
      <c r="L6" s="104"/>
      <c r="M6" s="204"/>
    </row>
    <row r="7" spans="1:13" ht="15" customHeight="1">
      <c r="A7" s="20">
        <v>1318</v>
      </c>
      <c r="B7" s="54">
        <v>80138</v>
      </c>
      <c r="C7" s="54">
        <v>80648</v>
      </c>
      <c r="D7" s="125">
        <f>C7-B7</f>
        <v>510</v>
      </c>
      <c r="E7" s="54">
        <v>744</v>
      </c>
      <c r="F7" s="54">
        <v>0</v>
      </c>
      <c r="G7" s="176">
        <v>1</v>
      </c>
      <c r="H7" s="16">
        <v>0</v>
      </c>
      <c r="I7" s="54">
        <v>80.6</v>
      </c>
      <c r="J7" s="125">
        <f>IF(I7=0,0,(D7/I7))</f>
        <v>6.327543424317619</v>
      </c>
      <c r="K7" s="16">
        <v>0</v>
      </c>
      <c r="L7" s="16" t="s">
        <v>55</v>
      </c>
      <c r="M7" s="204"/>
    </row>
    <row r="8" spans="1:13" ht="15" customHeight="1">
      <c r="A8" s="20">
        <v>1320</v>
      </c>
      <c r="B8" s="54">
        <v>112460</v>
      </c>
      <c r="C8" s="54">
        <v>112460</v>
      </c>
      <c r="D8" s="125">
        <f>C8-B8</f>
        <v>0</v>
      </c>
      <c r="E8" s="54">
        <v>744</v>
      </c>
      <c r="F8">
        <v>0</v>
      </c>
      <c r="G8" s="176">
        <v>1</v>
      </c>
      <c r="H8" s="16">
        <v>0</v>
      </c>
      <c r="I8" s="54"/>
      <c r="J8" s="125">
        <f>IF(I8=0,0,(D8/I8))</f>
        <v>0</v>
      </c>
      <c r="K8" s="16">
        <v>0</v>
      </c>
      <c r="L8" s="16" t="s">
        <v>56</v>
      </c>
      <c r="M8" s="204"/>
    </row>
    <row r="9" spans="1:13" ht="14.25">
      <c r="A9" s="20" t="s">
        <v>27</v>
      </c>
      <c r="B9" s="54">
        <v>177605</v>
      </c>
      <c r="C9" s="54">
        <v>179854</v>
      </c>
      <c r="D9" s="123">
        <f aca="true" t="shared" si="0" ref="D9:D79">C9-B9</f>
        <v>2249</v>
      </c>
      <c r="E9">
        <v>729.17</v>
      </c>
      <c r="F9" s="54">
        <v>14.83</v>
      </c>
      <c r="G9" s="145">
        <f>(E9-F9)/E9</f>
        <v>0.9796618072603096</v>
      </c>
      <c r="H9" s="71">
        <v>0</v>
      </c>
      <c r="I9" s="54">
        <v>279.5</v>
      </c>
      <c r="J9" s="87">
        <f>IF(I9=0,0,(D9/I9))</f>
        <v>8.046511627906977</v>
      </c>
      <c r="K9" s="55">
        <v>0</v>
      </c>
      <c r="L9" s="48" t="s">
        <v>38</v>
      </c>
      <c r="M9" s="204"/>
    </row>
    <row r="10" spans="1:13" ht="14.25">
      <c r="A10" s="20" t="s">
        <v>28</v>
      </c>
      <c r="B10" s="54">
        <v>116442</v>
      </c>
      <c r="C10" s="54">
        <v>117041</v>
      </c>
      <c r="D10" s="123">
        <f t="shared" si="0"/>
        <v>599</v>
      </c>
      <c r="E10" s="54">
        <v>728.5</v>
      </c>
      <c r="F10" s="54">
        <v>15.5</v>
      </c>
      <c r="G10" s="145">
        <f>(E10-F10)/E10</f>
        <v>0.9787234042553191</v>
      </c>
      <c r="H10" s="71">
        <v>0</v>
      </c>
      <c r="I10" s="54">
        <v>72.9</v>
      </c>
      <c r="J10" s="87">
        <f>IF(I10=0,0,(D10/I10))</f>
        <v>8.21673525377229</v>
      </c>
      <c r="K10" s="55">
        <v>0</v>
      </c>
      <c r="L10" s="48" t="s">
        <v>33</v>
      </c>
      <c r="M10" s="204"/>
    </row>
    <row r="11" spans="1:13" ht="14.25">
      <c r="A11" s="20" t="s">
        <v>39</v>
      </c>
      <c r="B11" s="54">
        <v>375851</v>
      </c>
      <c r="C11" s="54">
        <v>377970</v>
      </c>
      <c r="D11" s="123">
        <f t="shared" si="0"/>
        <v>2119</v>
      </c>
      <c r="E11" s="54">
        <v>740.5</v>
      </c>
      <c r="F11" s="54">
        <v>3.5</v>
      </c>
      <c r="G11" s="145">
        <f aca="true" t="shared" si="1" ref="G11:G78">(E11-F11)/E11</f>
        <v>0.9952734638757597</v>
      </c>
      <c r="H11" s="71">
        <v>0</v>
      </c>
      <c r="I11" s="54">
        <v>188.1</v>
      </c>
      <c r="J11" s="87">
        <f aca="true" t="shared" si="2" ref="J11:J80">IF(I11=0,0,(D11/I11))</f>
        <v>11.26528442317916</v>
      </c>
      <c r="K11" s="55">
        <v>0</v>
      </c>
      <c r="L11" s="48" t="s">
        <v>32</v>
      </c>
      <c r="M11" s="204"/>
    </row>
    <row r="12" spans="1:13" ht="14.25">
      <c r="A12" s="20" t="s">
        <v>53</v>
      </c>
      <c r="B12" s="54">
        <v>106909</v>
      </c>
      <c r="C12" s="54">
        <v>107273</v>
      </c>
      <c r="D12" s="123">
        <f t="shared" si="0"/>
        <v>364</v>
      </c>
      <c r="E12" s="54">
        <v>744</v>
      </c>
      <c r="F12" s="54">
        <v>0</v>
      </c>
      <c r="G12" s="145">
        <f t="shared" si="1"/>
        <v>1</v>
      </c>
      <c r="H12" s="74">
        <v>0</v>
      </c>
      <c r="I12" s="54">
        <v>20.8</v>
      </c>
      <c r="J12" s="87">
        <f t="shared" si="2"/>
        <v>17.5</v>
      </c>
      <c r="K12" s="71">
        <v>0</v>
      </c>
      <c r="L12" s="48" t="s">
        <v>52</v>
      </c>
      <c r="M12" s="204"/>
    </row>
    <row r="13" spans="1:13" ht="14.25">
      <c r="A13" s="20">
        <v>101</v>
      </c>
      <c r="B13" s="54">
        <v>2608</v>
      </c>
      <c r="C13" s="54">
        <v>5317</v>
      </c>
      <c r="D13" s="123">
        <f t="shared" si="0"/>
        <v>2709</v>
      </c>
      <c r="E13" s="54">
        <v>742.5</v>
      </c>
      <c r="F13" s="54">
        <v>1.5</v>
      </c>
      <c r="G13" s="145">
        <f t="shared" si="1"/>
        <v>0.997979797979798</v>
      </c>
      <c r="H13" s="74">
        <v>0</v>
      </c>
      <c r="I13" s="54">
        <v>363.396</v>
      </c>
      <c r="J13" s="87">
        <f t="shared" si="2"/>
        <v>7.454677541855166</v>
      </c>
      <c r="K13" s="71">
        <v>0</v>
      </c>
      <c r="L13" s="48" t="s">
        <v>61</v>
      </c>
      <c r="M13" s="204"/>
    </row>
    <row r="14" spans="1:13" ht="14.25">
      <c r="A14" s="20">
        <v>102</v>
      </c>
      <c r="B14" s="54">
        <v>2348</v>
      </c>
      <c r="C14" s="54">
        <v>5173</v>
      </c>
      <c r="D14" s="123">
        <f t="shared" si="0"/>
        <v>2825</v>
      </c>
      <c r="E14" s="54">
        <v>742.5</v>
      </c>
      <c r="F14" s="54">
        <v>1.5</v>
      </c>
      <c r="G14" s="145">
        <f t="shared" si="1"/>
        <v>0.997979797979798</v>
      </c>
      <c r="H14" s="74">
        <v>0</v>
      </c>
      <c r="I14" s="54">
        <v>311.7</v>
      </c>
      <c r="J14" s="87">
        <f t="shared" si="2"/>
        <v>9.063201796599294</v>
      </c>
      <c r="K14" s="71">
        <v>0</v>
      </c>
      <c r="L14" s="48" t="s">
        <v>61</v>
      </c>
      <c r="M14" s="204"/>
    </row>
    <row r="15" spans="1:13" ht="14.25">
      <c r="A15" s="20">
        <v>201</v>
      </c>
      <c r="B15" s="54">
        <v>7826</v>
      </c>
      <c r="C15" s="54">
        <v>15226</v>
      </c>
      <c r="D15" s="123">
        <f t="shared" si="0"/>
        <v>7400</v>
      </c>
      <c r="E15" s="54">
        <v>737</v>
      </c>
      <c r="F15" s="54">
        <v>7</v>
      </c>
      <c r="G15" s="145">
        <f t="shared" si="1"/>
        <v>0.9905020352781547</v>
      </c>
      <c r="H15" s="74">
        <v>0</v>
      </c>
      <c r="I15" s="54">
        <v>1317.3</v>
      </c>
      <c r="J15" s="87">
        <f t="shared" si="2"/>
        <v>5.617551051393001</v>
      </c>
      <c r="K15" s="71">
        <v>0</v>
      </c>
      <c r="L15" s="48" t="s">
        <v>51</v>
      </c>
      <c r="M15" s="204"/>
    </row>
    <row r="16" spans="1:13" ht="14.25">
      <c r="A16" s="20">
        <v>202</v>
      </c>
      <c r="B16" s="54">
        <v>6922</v>
      </c>
      <c r="C16" s="54">
        <v>12963</v>
      </c>
      <c r="D16" s="123">
        <f t="shared" si="0"/>
        <v>6041</v>
      </c>
      <c r="E16" s="54">
        <v>741.75</v>
      </c>
      <c r="F16">
        <v>2.25</v>
      </c>
      <c r="G16" s="145">
        <f t="shared" si="1"/>
        <v>0.9969666329625885</v>
      </c>
      <c r="H16" s="74">
        <v>0</v>
      </c>
      <c r="I16" s="54">
        <v>977.1</v>
      </c>
      <c r="J16" s="87">
        <f t="shared" si="2"/>
        <v>6.1825811073585095</v>
      </c>
      <c r="K16" s="71">
        <v>0</v>
      </c>
      <c r="L16" s="48" t="s">
        <v>51</v>
      </c>
      <c r="M16" s="204"/>
    </row>
    <row r="17" spans="1:13" ht="14.25">
      <c r="A17" s="20">
        <v>203</v>
      </c>
      <c r="B17" s="54">
        <v>4948</v>
      </c>
      <c r="C17" s="54">
        <v>9753</v>
      </c>
      <c r="D17" s="123">
        <f t="shared" si="0"/>
        <v>4805</v>
      </c>
      <c r="E17" s="54">
        <v>735.25</v>
      </c>
      <c r="F17" s="54">
        <v>8.75</v>
      </c>
      <c r="G17" s="145">
        <f t="shared" si="1"/>
        <v>0.9880992859571575</v>
      </c>
      <c r="H17" s="74">
        <v>0</v>
      </c>
      <c r="I17" s="54">
        <v>851.6</v>
      </c>
      <c r="J17" s="87">
        <f t="shared" si="2"/>
        <v>5.642320338186942</v>
      </c>
      <c r="K17" s="71">
        <v>0</v>
      </c>
      <c r="L17" s="48" t="s">
        <v>51</v>
      </c>
      <c r="M17" s="204"/>
    </row>
    <row r="18" spans="1:13" ht="14.25">
      <c r="A18" s="20">
        <v>204</v>
      </c>
      <c r="B18" s="54">
        <v>4343</v>
      </c>
      <c r="C18" s="54">
        <v>12198</v>
      </c>
      <c r="D18" s="123">
        <f t="shared" si="0"/>
        <v>7855</v>
      </c>
      <c r="E18" s="54">
        <v>735.1</v>
      </c>
      <c r="F18" s="54">
        <v>8.9</v>
      </c>
      <c r="G18" s="145">
        <f t="shared" si="1"/>
        <v>0.9878928037001768</v>
      </c>
      <c r="H18" s="74">
        <v>0</v>
      </c>
      <c r="I18">
        <v>1176.7</v>
      </c>
      <c r="J18" s="87">
        <f t="shared" si="2"/>
        <v>6.6754482875839205</v>
      </c>
      <c r="K18" s="71">
        <v>0</v>
      </c>
      <c r="L18" s="48" t="s">
        <v>51</v>
      </c>
      <c r="M18" s="204"/>
    </row>
    <row r="19" spans="1:13" ht="14.25">
      <c r="A19" s="20">
        <v>205</v>
      </c>
      <c r="B19" s="54">
        <v>7125</v>
      </c>
      <c r="C19" s="54">
        <v>14735</v>
      </c>
      <c r="D19" s="123">
        <f t="shared" si="0"/>
        <v>7610</v>
      </c>
      <c r="E19" s="54">
        <v>739.77</v>
      </c>
      <c r="F19" s="54">
        <v>4.23</v>
      </c>
      <c r="G19" s="145">
        <f t="shared" si="1"/>
        <v>0.9942820065696094</v>
      </c>
      <c r="H19" s="74">
        <v>0</v>
      </c>
      <c r="I19" s="54">
        <v>1247</v>
      </c>
      <c r="J19" s="87">
        <f t="shared" si="2"/>
        <v>6.102646351242983</v>
      </c>
      <c r="K19" s="71">
        <v>0</v>
      </c>
      <c r="L19" s="48" t="s">
        <v>51</v>
      </c>
      <c r="M19" s="204"/>
    </row>
    <row r="20" spans="1:13" ht="14.25">
      <c r="A20" s="20">
        <v>206</v>
      </c>
      <c r="B20" s="54">
        <v>6488</v>
      </c>
      <c r="C20" s="54">
        <v>14206</v>
      </c>
      <c r="D20" s="123">
        <f t="shared" si="0"/>
        <v>7718</v>
      </c>
      <c r="E20" s="54">
        <v>732.75</v>
      </c>
      <c r="F20" s="54">
        <v>11.25</v>
      </c>
      <c r="G20" s="145">
        <f t="shared" si="1"/>
        <v>0.984646878198567</v>
      </c>
      <c r="H20" s="74">
        <v>0</v>
      </c>
      <c r="I20" s="54">
        <v>1275</v>
      </c>
      <c r="J20" s="87">
        <f t="shared" si="2"/>
        <v>6.053333333333334</v>
      </c>
      <c r="K20" s="71">
        <v>2</v>
      </c>
      <c r="L20" s="48" t="s">
        <v>51</v>
      </c>
      <c r="M20" s="204"/>
    </row>
    <row r="21" spans="1:13" ht="14.25">
      <c r="A21" s="20">
        <v>207</v>
      </c>
      <c r="B21" s="54">
        <v>6908</v>
      </c>
      <c r="C21" s="54">
        <v>14931</v>
      </c>
      <c r="D21" s="123">
        <f t="shared" si="0"/>
        <v>8023</v>
      </c>
      <c r="E21" s="54">
        <v>735.08</v>
      </c>
      <c r="F21" s="54">
        <v>8.92</v>
      </c>
      <c r="G21" s="145">
        <f t="shared" si="1"/>
        <v>0.9878652663655657</v>
      </c>
      <c r="H21" s="74">
        <v>1</v>
      </c>
      <c r="I21" s="54">
        <v>1382.2</v>
      </c>
      <c r="J21" s="87">
        <f t="shared" si="2"/>
        <v>5.804514542034438</v>
      </c>
      <c r="K21" s="71">
        <v>0</v>
      </c>
      <c r="L21" s="48" t="s">
        <v>51</v>
      </c>
      <c r="M21" s="204"/>
    </row>
    <row r="22" spans="1:13" ht="14.25">
      <c r="A22" s="20">
        <v>208</v>
      </c>
      <c r="B22" s="54">
        <v>8000</v>
      </c>
      <c r="C22" s="54">
        <v>14642</v>
      </c>
      <c r="D22" s="123">
        <f t="shared" si="0"/>
        <v>6642</v>
      </c>
      <c r="E22" s="54">
        <v>736.5</v>
      </c>
      <c r="F22" s="54">
        <v>7.5</v>
      </c>
      <c r="G22" s="145">
        <f t="shared" si="1"/>
        <v>0.9898167006109979</v>
      </c>
      <c r="H22" s="74">
        <v>0</v>
      </c>
      <c r="I22" s="54">
        <v>1177.9</v>
      </c>
      <c r="J22" s="87">
        <f t="shared" si="2"/>
        <v>5.638848798709567</v>
      </c>
      <c r="K22" s="71">
        <v>0</v>
      </c>
      <c r="L22" s="48" t="s">
        <v>51</v>
      </c>
      <c r="M22" s="204"/>
    </row>
    <row r="23" spans="1:13" ht="14.25">
      <c r="A23" s="20">
        <v>209</v>
      </c>
      <c r="B23" s="54">
        <v>7169</v>
      </c>
      <c r="C23" s="54">
        <v>15262</v>
      </c>
      <c r="D23" s="123">
        <f t="shared" si="0"/>
        <v>8093</v>
      </c>
      <c r="E23" s="54">
        <v>726.75</v>
      </c>
      <c r="F23" s="54">
        <v>17.25</v>
      </c>
      <c r="G23" s="145">
        <f t="shared" si="1"/>
        <v>0.9762641898864809</v>
      </c>
      <c r="H23" s="74">
        <v>0</v>
      </c>
      <c r="I23" s="54">
        <v>1368.3</v>
      </c>
      <c r="J23" s="87">
        <f t="shared" si="2"/>
        <v>5.914638602645619</v>
      </c>
      <c r="K23" s="71">
        <v>0</v>
      </c>
      <c r="L23" s="48" t="s">
        <v>51</v>
      </c>
      <c r="M23" s="204"/>
    </row>
    <row r="24" spans="1:13" ht="14.25">
      <c r="A24" s="20">
        <v>210</v>
      </c>
      <c r="B24" s="54">
        <v>6266</v>
      </c>
      <c r="C24" s="54">
        <v>12248</v>
      </c>
      <c r="D24" s="123">
        <f t="shared" si="0"/>
        <v>5982</v>
      </c>
      <c r="E24" s="54">
        <v>725.75</v>
      </c>
      <c r="F24" s="54">
        <v>18.25</v>
      </c>
      <c r="G24" s="145">
        <f t="shared" si="1"/>
        <v>0.974853599724423</v>
      </c>
      <c r="H24" s="74">
        <v>0</v>
      </c>
      <c r="I24" s="54">
        <v>1037.2</v>
      </c>
      <c r="J24" s="87">
        <f t="shared" si="2"/>
        <v>5.767450829155418</v>
      </c>
      <c r="K24" s="71">
        <v>0</v>
      </c>
      <c r="L24" s="48" t="s">
        <v>51</v>
      </c>
      <c r="M24" s="204"/>
    </row>
    <row r="25" spans="1:13" ht="14.25">
      <c r="A25" s="20">
        <v>211</v>
      </c>
      <c r="B25" s="54">
        <v>5970</v>
      </c>
      <c r="C25" s="54">
        <v>12461</v>
      </c>
      <c r="D25" s="123">
        <f t="shared" si="0"/>
        <v>6491</v>
      </c>
      <c r="E25" s="54">
        <v>736.5</v>
      </c>
      <c r="F25" s="54">
        <v>7.5</v>
      </c>
      <c r="G25" s="145">
        <f t="shared" si="1"/>
        <v>0.9898167006109979</v>
      </c>
      <c r="H25" s="74">
        <v>0</v>
      </c>
      <c r="I25">
        <v>1182.4</v>
      </c>
      <c r="J25" s="87">
        <f t="shared" si="2"/>
        <v>5.48968200270636</v>
      </c>
      <c r="K25" s="71">
        <v>0</v>
      </c>
      <c r="L25" s="48" t="s">
        <v>51</v>
      </c>
      <c r="M25" s="204"/>
    </row>
    <row r="26" spans="1:13" ht="14.25">
      <c r="A26" s="20">
        <v>212</v>
      </c>
      <c r="B26" s="54">
        <v>7337</v>
      </c>
      <c r="C26" s="54">
        <v>13644</v>
      </c>
      <c r="D26" s="123">
        <f t="shared" si="0"/>
        <v>6307</v>
      </c>
      <c r="E26" s="54">
        <v>735.75</v>
      </c>
      <c r="F26" s="54">
        <v>8.25</v>
      </c>
      <c r="G26" s="145">
        <f t="shared" si="1"/>
        <v>0.9887869520897044</v>
      </c>
      <c r="H26" s="74">
        <v>0</v>
      </c>
      <c r="I26" s="54">
        <v>1084.5</v>
      </c>
      <c r="J26" s="87">
        <f t="shared" si="2"/>
        <v>5.815583218072844</v>
      </c>
      <c r="K26" s="71">
        <v>0</v>
      </c>
      <c r="L26" s="48" t="s">
        <v>51</v>
      </c>
      <c r="M26" s="204"/>
    </row>
    <row r="27" spans="1:13" ht="14.25">
      <c r="A27" s="20">
        <v>213</v>
      </c>
      <c r="B27" s="54">
        <v>7743</v>
      </c>
      <c r="C27" s="54">
        <v>13250</v>
      </c>
      <c r="D27" s="123">
        <f t="shared" si="0"/>
        <v>5507</v>
      </c>
      <c r="E27" s="54">
        <v>739.75</v>
      </c>
      <c r="F27" s="54">
        <v>4.25</v>
      </c>
      <c r="G27" s="145">
        <f t="shared" si="1"/>
        <v>0.9942548158161542</v>
      </c>
      <c r="H27" s="74">
        <v>0</v>
      </c>
      <c r="I27" s="54">
        <v>946.7</v>
      </c>
      <c r="J27" s="87">
        <f t="shared" si="2"/>
        <v>5.817048695468469</v>
      </c>
      <c r="K27" s="71">
        <v>0</v>
      </c>
      <c r="L27" s="48" t="s">
        <v>51</v>
      </c>
      <c r="M27" s="204"/>
    </row>
    <row r="28" spans="1:13" ht="14.25">
      <c r="A28" s="20">
        <v>214</v>
      </c>
      <c r="B28" s="54">
        <v>7806</v>
      </c>
      <c r="C28">
        <v>15751</v>
      </c>
      <c r="D28" s="123">
        <f t="shared" si="0"/>
        <v>7945</v>
      </c>
      <c r="E28" s="54">
        <v>737.5</v>
      </c>
      <c r="F28" s="54">
        <v>6.5</v>
      </c>
      <c r="G28" s="145">
        <f t="shared" si="1"/>
        <v>0.9911864406779661</v>
      </c>
      <c r="H28" s="74">
        <v>0</v>
      </c>
      <c r="I28" s="54">
        <v>1411.9</v>
      </c>
      <c r="J28" s="87">
        <f t="shared" si="2"/>
        <v>5.627169062964799</v>
      </c>
      <c r="K28" s="71">
        <v>0</v>
      </c>
      <c r="L28" s="48" t="s">
        <v>51</v>
      </c>
      <c r="M28" s="204"/>
    </row>
    <row r="29" spans="1:13" ht="14.25">
      <c r="A29" s="20">
        <v>215</v>
      </c>
      <c r="B29" s="54">
        <v>6399</v>
      </c>
      <c r="C29" s="54">
        <v>14250</v>
      </c>
      <c r="D29" s="123">
        <f t="shared" si="0"/>
        <v>7851</v>
      </c>
      <c r="E29" s="54">
        <v>734.25</v>
      </c>
      <c r="F29" s="54">
        <v>9.75</v>
      </c>
      <c r="G29" s="145">
        <f t="shared" si="1"/>
        <v>0.9867211440245148</v>
      </c>
      <c r="H29" s="74">
        <v>0</v>
      </c>
      <c r="I29" s="54">
        <v>1387.8</v>
      </c>
      <c r="J29" s="87">
        <f t="shared" si="2"/>
        <v>5.657155209684393</v>
      </c>
      <c r="K29" s="71">
        <v>0</v>
      </c>
      <c r="L29" s="48" t="s">
        <v>51</v>
      </c>
      <c r="M29" s="204"/>
    </row>
    <row r="30" spans="1:13" ht="14.25">
      <c r="A30" s="20">
        <v>216</v>
      </c>
      <c r="B30" s="54">
        <v>6420</v>
      </c>
      <c r="C30" s="54">
        <v>13316</v>
      </c>
      <c r="D30" s="123">
        <f t="shared" si="0"/>
        <v>6896</v>
      </c>
      <c r="E30" s="54">
        <v>729.75</v>
      </c>
      <c r="F30" s="54">
        <v>14.25</v>
      </c>
      <c r="G30" s="145">
        <f t="shared" si="1"/>
        <v>0.9804727646454265</v>
      </c>
      <c r="H30" s="74">
        <v>0</v>
      </c>
      <c r="I30" s="54">
        <v>1074.1</v>
      </c>
      <c r="J30" s="87">
        <f t="shared" si="2"/>
        <v>6.420258821338796</v>
      </c>
      <c r="K30" s="71">
        <v>0</v>
      </c>
      <c r="L30" s="48" t="s">
        <v>51</v>
      </c>
      <c r="M30" s="204"/>
    </row>
    <row r="31" spans="1:13" ht="14.25">
      <c r="A31" s="20">
        <v>217</v>
      </c>
      <c r="B31" s="54">
        <v>7472</v>
      </c>
      <c r="C31" s="54">
        <v>15506</v>
      </c>
      <c r="D31" s="123">
        <f t="shared" si="0"/>
        <v>8034</v>
      </c>
      <c r="E31" s="54">
        <v>738.75</v>
      </c>
      <c r="F31" s="54">
        <v>5.25</v>
      </c>
      <c r="G31" s="145">
        <f t="shared" si="1"/>
        <v>0.9928934010152284</v>
      </c>
      <c r="H31" s="74">
        <v>0</v>
      </c>
      <c r="I31" s="54">
        <v>1292.59</v>
      </c>
      <c r="J31" s="87">
        <f t="shared" si="2"/>
        <v>6.215427939253747</v>
      </c>
      <c r="K31" s="71">
        <v>0</v>
      </c>
      <c r="L31" s="48" t="s">
        <v>51</v>
      </c>
      <c r="M31" s="204"/>
    </row>
    <row r="32" spans="1:13" ht="14.25">
      <c r="A32" s="20">
        <v>218</v>
      </c>
      <c r="B32" s="54">
        <v>8025</v>
      </c>
      <c r="C32" s="54">
        <v>16437</v>
      </c>
      <c r="D32" s="123">
        <f t="shared" si="0"/>
        <v>8412</v>
      </c>
      <c r="E32" s="54">
        <v>734</v>
      </c>
      <c r="F32" s="54">
        <v>10</v>
      </c>
      <c r="G32" s="145">
        <f t="shared" si="1"/>
        <v>0.9863760217983651</v>
      </c>
      <c r="H32" s="74">
        <v>0</v>
      </c>
      <c r="I32" s="54">
        <v>1374.6</v>
      </c>
      <c r="J32" s="87">
        <f t="shared" si="2"/>
        <v>6.119598428633784</v>
      </c>
      <c r="K32" s="71">
        <v>0</v>
      </c>
      <c r="L32" s="48" t="s">
        <v>51</v>
      </c>
      <c r="M32" s="204"/>
    </row>
    <row r="33" spans="1:13" ht="14.25">
      <c r="A33" s="20">
        <v>219</v>
      </c>
      <c r="B33" s="54">
        <v>7494</v>
      </c>
      <c r="C33" s="54">
        <v>15711</v>
      </c>
      <c r="D33" s="123">
        <f t="shared" si="0"/>
        <v>8217</v>
      </c>
      <c r="E33" s="54">
        <v>731.5</v>
      </c>
      <c r="F33" s="54">
        <v>12.5</v>
      </c>
      <c r="G33" s="145">
        <f t="shared" si="1"/>
        <v>0.9829118250170882</v>
      </c>
      <c r="H33" s="74">
        <v>0</v>
      </c>
      <c r="I33">
        <v>1260.9</v>
      </c>
      <c r="J33" s="87">
        <f t="shared" si="2"/>
        <v>6.516773733047822</v>
      </c>
      <c r="K33" s="71">
        <v>0</v>
      </c>
      <c r="L33" s="48" t="s">
        <v>51</v>
      </c>
      <c r="M33" s="204"/>
    </row>
    <row r="34" spans="1:13" ht="14.25">
      <c r="A34" s="20">
        <v>220</v>
      </c>
      <c r="B34" s="54">
        <v>6218</v>
      </c>
      <c r="C34" s="54">
        <v>14683</v>
      </c>
      <c r="D34" s="123">
        <f t="shared" si="0"/>
        <v>8465</v>
      </c>
      <c r="E34" s="54">
        <v>731.42</v>
      </c>
      <c r="F34" s="54">
        <v>12.58</v>
      </c>
      <c r="G34" s="145">
        <f t="shared" si="1"/>
        <v>0.9828005796942932</v>
      </c>
      <c r="H34" s="74">
        <v>0</v>
      </c>
      <c r="I34" s="54">
        <v>1302.4</v>
      </c>
      <c r="J34" s="87">
        <f t="shared" si="2"/>
        <v>6.499539312039311</v>
      </c>
      <c r="K34" s="71">
        <v>0</v>
      </c>
      <c r="L34" s="48" t="s">
        <v>51</v>
      </c>
      <c r="M34" s="204"/>
    </row>
    <row r="35" spans="1:14" ht="14.25">
      <c r="A35" s="20">
        <v>441</v>
      </c>
      <c r="B35" s="54">
        <v>135572</v>
      </c>
      <c r="C35" s="54">
        <v>136657</v>
      </c>
      <c r="D35" s="123">
        <f t="shared" si="0"/>
        <v>1085</v>
      </c>
      <c r="E35" s="54">
        <v>707.8</v>
      </c>
      <c r="F35" s="54">
        <v>36.2</v>
      </c>
      <c r="G35" s="145">
        <f t="shared" si="1"/>
        <v>0.9488556089290759</v>
      </c>
      <c r="H35" s="74">
        <v>0</v>
      </c>
      <c r="I35" s="54">
        <v>322.6</v>
      </c>
      <c r="J35" s="87">
        <f t="shared" si="2"/>
        <v>3.3632982021078734</v>
      </c>
      <c r="K35" s="55">
        <v>0</v>
      </c>
      <c r="L35" s="48" t="s">
        <v>8</v>
      </c>
      <c r="M35" s="204"/>
      <c r="N35" s="84"/>
    </row>
    <row r="36" spans="1:13" ht="14.25">
      <c r="A36" s="20">
        <v>442</v>
      </c>
      <c r="B36" s="54">
        <v>156470</v>
      </c>
      <c r="C36" s="54">
        <v>159875</v>
      </c>
      <c r="D36" s="123">
        <f t="shared" si="0"/>
        <v>3405</v>
      </c>
      <c r="E36" s="54">
        <v>714.09</v>
      </c>
      <c r="F36" s="54">
        <v>29.91</v>
      </c>
      <c r="G36" s="145">
        <f t="shared" si="1"/>
        <v>0.9581145233794061</v>
      </c>
      <c r="H36" s="74">
        <v>0</v>
      </c>
      <c r="I36" s="54">
        <v>844.273</v>
      </c>
      <c r="J36" s="87">
        <f t="shared" si="2"/>
        <v>4.033055658536989</v>
      </c>
      <c r="K36" s="55">
        <v>2</v>
      </c>
      <c r="L36" s="48" t="s">
        <v>8</v>
      </c>
      <c r="M36" s="204"/>
    </row>
    <row r="37" spans="1:13" ht="14.25">
      <c r="A37" s="20">
        <v>445</v>
      </c>
      <c r="B37" s="54">
        <v>17008</v>
      </c>
      <c r="C37" s="54">
        <v>18464</v>
      </c>
      <c r="D37" s="123">
        <f t="shared" si="0"/>
        <v>1456</v>
      </c>
      <c r="E37" s="54">
        <v>701.75</v>
      </c>
      <c r="F37" s="54">
        <v>42.25</v>
      </c>
      <c r="G37" s="145">
        <f t="shared" si="1"/>
        <v>0.9397933737085857</v>
      </c>
      <c r="H37" s="74">
        <v>0</v>
      </c>
      <c r="I37" s="54">
        <v>423.9</v>
      </c>
      <c r="J37" s="87">
        <f t="shared" si="2"/>
        <v>3.4347723519698046</v>
      </c>
      <c r="K37" s="55">
        <v>0</v>
      </c>
      <c r="L37" s="48" t="s">
        <v>8</v>
      </c>
      <c r="M37" s="204"/>
    </row>
    <row r="38" spans="1:14" ht="14.25">
      <c r="A38" s="20">
        <v>501</v>
      </c>
      <c r="B38" s="54">
        <v>64434</v>
      </c>
      <c r="C38" s="54">
        <v>68325</v>
      </c>
      <c r="D38" s="123">
        <v>3891</v>
      </c>
      <c r="E38" s="54">
        <v>703.08</v>
      </c>
      <c r="F38" s="54">
        <v>40.92</v>
      </c>
      <c r="G38" s="145">
        <f>(E38-F38)/E38</f>
        <v>0.9417989417989419</v>
      </c>
      <c r="H38" s="74">
        <v>0</v>
      </c>
      <c r="I38" s="54">
        <v>1027</v>
      </c>
      <c r="J38" s="87">
        <f t="shared" si="2"/>
        <v>3.788704965920156</v>
      </c>
      <c r="K38" s="55">
        <v>0</v>
      </c>
      <c r="L38" s="15" t="s">
        <v>8</v>
      </c>
      <c r="M38" s="204"/>
      <c r="N38" s="84"/>
    </row>
    <row r="39" spans="1:14" ht="14.25">
      <c r="A39" s="20">
        <v>502</v>
      </c>
      <c r="B39" s="54">
        <v>41031</v>
      </c>
      <c r="C39" s="54">
        <v>45467</v>
      </c>
      <c r="D39" s="123">
        <f t="shared" si="0"/>
        <v>4436</v>
      </c>
      <c r="E39" s="54">
        <v>726.25</v>
      </c>
      <c r="F39" s="54">
        <v>17.75</v>
      </c>
      <c r="G39" s="145">
        <f>(E39-F39)/E39</f>
        <v>0.9755593803786575</v>
      </c>
      <c r="H39" s="74">
        <v>0</v>
      </c>
      <c r="I39" s="54">
        <v>1257.8</v>
      </c>
      <c r="J39" s="87">
        <f t="shared" si="2"/>
        <v>3.52679281284783</v>
      </c>
      <c r="K39" s="55">
        <v>0</v>
      </c>
      <c r="L39" s="15" t="s">
        <v>8</v>
      </c>
      <c r="M39" s="204"/>
      <c r="N39" s="84"/>
    </row>
    <row r="40" spans="1:14" ht="14.25">
      <c r="A40" s="20">
        <v>503</v>
      </c>
      <c r="B40" s="54">
        <v>15203</v>
      </c>
      <c r="C40" s="54">
        <v>19944</v>
      </c>
      <c r="D40" s="123">
        <f t="shared" si="0"/>
        <v>4741</v>
      </c>
      <c r="E40" s="54">
        <v>736</v>
      </c>
      <c r="F40">
        <v>8</v>
      </c>
      <c r="G40" s="145">
        <f aca="true" t="shared" si="3" ref="G40:G53">(E40-F40)/E40</f>
        <v>0.9891304347826086</v>
      </c>
      <c r="H40" s="74">
        <v>1</v>
      </c>
      <c r="I40" s="54">
        <v>1334.1</v>
      </c>
      <c r="J40" s="87">
        <f t="shared" si="2"/>
        <v>3.553706618694251</v>
      </c>
      <c r="K40" s="55">
        <v>0</v>
      </c>
      <c r="L40" s="15" t="s">
        <v>8</v>
      </c>
      <c r="M40" s="204"/>
      <c r="N40" s="84"/>
    </row>
    <row r="41" spans="1:14" ht="14.25">
      <c r="A41" s="20">
        <v>504</v>
      </c>
      <c r="B41" s="54">
        <v>888</v>
      </c>
      <c r="C41" s="54">
        <v>5739</v>
      </c>
      <c r="D41" s="123">
        <v>4851</v>
      </c>
      <c r="E41" s="54">
        <v>734</v>
      </c>
      <c r="F41" s="54">
        <v>10</v>
      </c>
      <c r="G41" s="145">
        <f t="shared" si="3"/>
        <v>0.9863760217983651</v>
      </c>
      <c r="H41" s="74">
        <v>0</v>
      </c>
      <c r="I41" s="54">
        <v>1203.5</v>
      </c>
      <c r="J41" s="87">
        <f t="shared" si="2"/>
        <v>4.030743664312422</v>
      </c>
      <c r="K41" s="55">
        <v>0</v>
      </c>
      <c r="L41" s="15" t="s">
        <v>8</v>
      </c>
      <c r="M41" s="204"/>
      <c r="N41" s="84"/>
    </row>
    <row r="42" spans="1:14" ht="14.25">
      <c r="A42" s="20">
        <v>505</v>
      </c>
      <c r="B42" s="54">
        <v>117369</v>
      </c>
      <c r="C42" s="54">
        <v>118314</v>
      </c>
      <c r="D42" s="123">
        <f t="shared" si="0"/>
        <v>945</v>
      </c>
      <c r="E42" s="54">
        <v>734.92</v>
      </c>
      <c r="F42" s="54">
        <v>9.08</v>
      </c>
      <c r="G42" s="145">
        <f t="shared" si="3"/>
        <v>0.9876449137321068</v>
      </c>
      <c r="H42" s="170">
        <v>0</v>
      </c>
      <c r="I42" s="54">
        <v>307.6</v>
      </c>
      <c r="J42" s="87">
        <f t="shared" si="2"/>
        <v>3.0721716514954482</v>
      </c>
      <c r="K42" s="55">
        <v>0</v>
      </c>
      <c r="L42" s="15" t="s">
        <v>8</v>
      </c>
      <c r="M42" s="205"/>
      <c r="N42" s="84"/>
    </row>
    <row r="43" spans="1:13" ht="14.25">
      <c r="A43" s="20">
        <v>506</v>
      </c>
      <c r="B43" s="54">
        <v>16210</v>
      </c>
      <c r="C43" s="54">
        <v>20834</v>
      </c>
      <c r="D43" s="123">
        <f t="shared" si="0"/>
        <v>4624</v>
      </c>
      <c r="E43" s="54">
        <v>722.58</v>
      </c>
      <c r="F43" s="54">
        <v>21.42</v>
      </c>
      <c r="G43" s="145">
        <f t="shared" si="3"/>
        <v>0.9703562235323425</v>
      </c>
      <c r="H43" s="170">
        <v>0</v>
      </c>
      <c r="I43" s="54">
        <v>1280.4</v>
      </c>
      <c r="J43" s="87">
        <f t="shared" si="2"/>
        <v>3.6113714464229925</v>
      </c>
      <c r="K43" s="55">
        <v>1</v>
      </c>
      <c r="L43" s="15" t="s">
        <v>8</v>
      </c>
      <c r="M43" s="204"/>
    </row>
    <row r="44" spans="1:13" ht="14.25">
      <c r="A44" s="20">
        <v>507</v>
      </c>
      <c r="B44" s="54">
        <v>62041</v>
      </c>
      <c r="C44" s="54">
        <v>3291</v>
      </c>
      <c r="D44" s="123">
        <v>4680</v>
      </c>
      <c r="E44" s="54">
        <v>716.5</v>
      </c>
      <c r="F44" s="54">
        <v>27.5</v>
      </c>
      <c r="G44" s="145">
        <f t="shared" si="3"/>
        <v>0.9616189811584089</v>
      </c>
      <c r="H44" s="170">
        <v>0</v>
      </c>
      <c r="I44" s="54">
        <v>1218.1</v>
      </c>
      <c r="J44" s="87">
        <f t="shared" si="2"/>
        <v>3.84204909284952</v>
      </c>
      <c r="K44" s="55">
        <v>0</v>
      </c>
      <c r="L44" s="15" t="s">
        <v>8</v>
      </c>
      <c r="M44" s="204"/>
    </row>
    <row r="45" spans="1:13" ht="14.25">
      <c r="A45" s="20">
        <v>508</v>
      </c>
      <c r="B45" s="54">
        <v>134524</v>
      </c>
      <c r="C45" s="54">
        <v>139485</v>
      </c>
      <c r="D45" s="123">
        <f t="shared" si="0"/>
        <v>4961</v>
      </c>
      <c r="E45" s="54">
        <v>724.17</v>
      </c>
      <c r="F45" s="54">
        <v>19.83</v>
      </c>
      <c r="G45" s="145">
        <f t="shared" si="3"/>
        <v>0.972616926964663</v>
      </c>
      <c r="H45" s="170">
        <v>0</v>
      </c>
      <c r="I45" s="54">
        <v>1254.6</v>
      </c>
      <c r="J45" s="87">
        <f t="shared" si="2"/>
        <v>3.954248366013072</v>
      </c>
      <c r="K45" s="55">
        <v>2</v>
      </c>
      <c r="L45" s="15" t="s">
        <v>8</v>
      </c>
      <c r="M45" s="204"/>
    </row>
    <row r="46" spans="1:13" ht="14.25">
      <c r="A46" s="20">
        <v>509</v>
      </c>
      <c r="B46" s="54">
        <v>255338</v>
      </c>
      <c r="C46" s="54">
        <v>255338</v>
      </c>
      <c r="D46" s="123">
        <f t="shared" si="0"/>
        <v>0</v>
      </c>
      <c r="E46" s="54">
        <v>0</v>
      </c>
      <c r="F46" s="54">
        <v>744</v>
      </c>
      <c r="G46" s="145">
        <v>0</v>
      </c>
      <c r="H46" s="170">
        <v>0</v>
      </c>
      <c r="I46" s="54"/>
      <c r="J46" s="87">
        <f t="shared" si="2"/>
        <v>0</v>
      </c>
      <c r="K46" s="55">
        <v>0</v>
      </c>
      <c r="L46" s="15" t="s">
        <v>8</v>
      </c>
      <c r="M46" s="204"/>
    </row>
    <row r="47" spans="1:13" ht="14.25">
      <c r="A47" s="20">
        <v>510</v>
      </c>
      <c r="B47" s="54">
        <v>4285</v>
      </c>
      <c r="C47" s="54">
        <v>8667</v>
      </c>
      <c r="D47" s="123">
        <f t="shared" si="0"/>
        <v>4382</v>
      </c>
      <c r="E47" s="54">
        <v>719.42</v>
      </c>
      <c r="F47" s="54">
        <v>24.58</v>
      </c>
      <c r="G47" s="145">
        <f t="shared" si="3"/>
        <v>0.9658335881682466</v>
      </c>
      <c r="H47" s="170">
        <v>0</v>
      </c>
      <c r="I47" s="54">
        <v>1111.4</v>
      </c>
      <c r="J47" s="87">
        <f t="shared" si="2"/>
        <v>3.9427748785315813</v>
      </c>
      <c r="K47" s="55">
        <v>0</v>
      </c>
      <c r="L47" s="15" t="s">
        <v>8</v>
      </c>
      <c r="M47" s="204"/>
    </row>
    <row r="48" spans="1:13" ht="14.25">
      <c r="A48" s="20">
        <v>511</v>
      </c>
      <c r="B48" s="54">
        <v>15450</v>
      </c>
      <c r="C48" s="54">
        <v>19638</v>
      </c>
      <c r="D48" s="123">
        <f t="shared" si="0"/>
        <v>4188</v>
      </c>
      <c r="E48" s="54">
        <v>713.33</v>
      </c>
      <c r="F48" s="54">
        <v>30.67</v>
      </c>
      <c r="G48" s="145">
        <f t="shared" si="3"/>
        <v>0.957004471983514</v>
      </c>
      <c r="H48" s="170">
        <v>0</v>
      </c>
      <c r="I48" s="54">
        <v>1188</v>
      </c>
      <c r="J48" s="87">
        <f t="shared" si="2"/>
        <v>3.525252525252525</v>
      </c>
      <c r="K48" s="55">
        <v>0</v>
      </c>
      <c r="L48" s="15" t="s">
        <v>8</v>
      </c>
      <c r="M48" s="204"/>
    </row>
    <row r="49" spans="1:13" ht="14.25">
      <c r="A49" s="20">
        <v>512</v>
      </c>
      <c r="B49" s="54">
        <v>17172</v>
      </c>
      <c r="C49" s="54">
        <v>20358</v>
      </c>
      <c r="D49" s="123">
        <f t="shared" si="0"/>
        <v>3186</v>
      </c>
      <c r="E49" s="54">
        <v>715.5</v>
      </c>
      <c r="F49" s="54">
        <v>28.5</v>
      </c>
      <c r="G49" s="145">
        <f t="shared" si="3"/>
        <v>0.960167714884696</v>
      </c>
      <c r="H49" s="170">
        <v>0</v>
      </c>
      <c r="I49" s="54">
        <v>903</v>
      </c>
      <c r="J49" s="87">
        <f t="shared" si="2"/>
        <v>3.528239202657807</v>
      </c>
      <c r="K49" s="55">
        <v>0</v>
      </c>
      <c r="L49" s="15" t="s">
        <v>8</v>
      </c>
      <c r="M49" s="204"/>
    </row>
    <row r="50" spans="1:13" ht="14.25">
      <c r="A50" s="20">
        <v>513</v>
      </c>
      <c r="B50" s="54">
        <v>24224</v>
      </c>
      <c r="C50">
        <v>28096</v>
      </c>
      <c r="D50" s="123">
        <f t="shared" si="0"/>
        <v>3872</v>
      </c>
      <c r="E50" s="54">
        <v>721.92</v>
      </c>
      <c r="F50">
        <v>22.08</v>
      </c>
      <c r="G50" s="145">
        <v>0</v>
      </c>
      <c r="H50" s="74">
        <v>0</v>
      </c>
      <c r="I50">
        <v>1156.4</v>
      </c>
      <c r="J50" s="87">
        <f t="shared" si="2"/>
        <v>3.3483223797993773</v>
      </c>
      <c r="K50" s="55">
        <v>0</v>
      </c>
      <c r="L50" s="15" t="s">
        <v>8</v>
      </c>
      <c r="M50" s="204"/>
    </row>
    <row r="51" spans="1:13" ht="14.25">
      <c r="A51" s="20">
        <v>514</v>
      </c>
      <c r="B51" s="54">
        <v>335545</v>
      </c>
      <c r="C51" s="54">
        <v>335732</v>
      </c>
      <c r="D51" s="123">
        <f t="shared" si="0"/>
        <v>187</v>
      </c>
      <c r="E51" s="54">
        <v>192</v>
      </c>
      <c r="F51" s="54">
        <v>552</v>
      </c>
      <c r="G51" s="145">
        <v>0.36</v>
      </c>
      <c r="H51" s="170">
        <v>0</v>
      </c>
      <c r="I51" s="54">
        <v>127.6</v>
      </c>
      <c r="J51" s="87">
        <f t="shared" si="2"/>
        <v>1.4655172413793105</v>
      </c>
      <c r="K51" s="55">
        <v>0</v>
      </c>
      <c r="L51" s="15" t="s">
        <v>8</v>
      </c>
      <c r="M51" s="204"/>
    </row>
    <row r="52" spans="1:13" ht="14.25">
      <c r="A52" s="20">
        <v>515</v>
      </c>
      <c r="B52" s="54">
        <v>152438</v>
      </c>
      <c r="C52" s="54">
        <v>156770</v>
      </c>
      <c r="D52" s="123">
        <f t="shared" si="0"/>
        <v>4332</v>
      </c>
      <c r="E52" s="54">
        <v>726</v>
      </c>
      <c r="F52">
        <v>18</v>
      </c>
      <c r="G52" s="145">
        <f t="shared" si="3"/>
        <v>0.9752066115702479</v>
      </c>
      <c r="H52" s="170">
        <v>1</v>
      </c>
      <c r="I52" s="54">
        <v>1320.7</v>
      </c>
      <c r="J52" s="87">
        <f t="shared" si="2"/>
        <v>3.280078746119482</v>
      </c>
      <c r="K52" s="55">
        <v>0</v>
      </c>
      <c r="L52" s="15" t="s">
        <v>8</v>
      </c>
      <c r="M52" s="204"/>
    </row>
    <row r="53" spans="1:13" ht="14.25">
      <c r="A53" s="20">
        <v>516</v>
      </c>
      <c r="B53" s="54">
        <v>22915</v>
      </c>
      <c r="C53" s="54">
        <v>24216</v>
      </c>
      <c r="D53" s="123">
        <f t="shared" si="0"/>
        <v>1301</v>
      </c>
      <c r="E53" s="54">
        <v>707.74</v>
      </c>
      <c r="F53" s="54">
        <v>36.26</v>
      </c>
      <c r="G53" s="145">
        <f t="shared" si="3"/>
        <v>0.9487664961709102</v>
      </c>
      <c r="H53" s="170">
        <v>0</v>
      </c>
      <c r="I53" s="54">
        <v>479.9</v>
      </c>
      <c r="J53" s="87">
        <f t="shared" si="2"/>
        <v>2.7109814544696813</v>
      </c>
      <c r="K53" s="55">
        <v>0</v>
      </c>
      <c r="L53" s="15" t="s">
        <v>8</v>
      </c>
      <c r="M53" s="204"/>
    </row>
    <row r="54" spans="1:13" ht="14.25">
      <c r="A54" s="20">
        <v>517</v>
      </c>
      <c r="B54" s="54">
        <v>58990</v>
      </c>
      <c r="C54" s="54">
        <v>63682</v>
      </c>
      <c r="D54" s="123">
        <f t="shared" si="0"/>
        <v>4692</v>
      </c>
      <c r="E54" s="54">
        <v>715.58</v>
      </c>
      <c r="F54" s="54">
        <v>28.42</v>
      </c>
      <c r="G54" s="145">
        <f t="shared" si="1"/>
        <v>0.9602839654545964</v>
      </c>
      <c r="H54" s="73">
        <v>0</v>
      </c>
      <c r="I54" s="54">
        <v>1176.5</v>
      </c>
      <c r="J54" s="87">
        <f t="shared" si="2"/>
        <v>3.988100297492563</v>
      </c>
      <c r="K54" s="55">
        <v>2</v>
      </c>
      <c r="L54" s="15" t="s">
        <v>8</v>
      </c>
      <c r="M54" s="204"/>
    </row>
    <row r="55" spans="1:13" ht="14.25">
      <c r="A55" s="20">
        <v>518</v>
      </c>
      <c r="B55" s="54">
        <v>1755</v>
      </c>
      <c r="C55" s="54">
        <v>5499</v>
      </c>
      <c r="D55" s="123">
        <f t="shared" si="0"/>
        <v>3744</v>
      </c>
      <c r="E55" s="54">
        <v>743.5</v>
      </c>
      <c r="F55" s="54">
        <v>0.5</v>
      </c>
      <c r="G55" s="145">
        <f t="shared" si="1"/>
        <v>0.9993275050437121</v>
      </c>
      <c r="H55" s="73">
        <v>0</v>
      </c>
      <c r="I55" s="54">
        <v>1181.1</v>
      </c>
      <c r="J55" s="87">
        <f t="shared" si="2"/>
        <v>3.16992633985268</v>
      </c>
      <c r="K55" s="55">
        <v>0</v>
      </c>
      <c r="L55" s="15" t="s">
        <v>8</v>
      </c>
      <c r="M55" s="204"/>
    </row>
    <row r="56" spans="1:13" ht="14.25">
      <c r="A56" s="20">
        <v>519</v>
      </c>
      <c r="B56" s="54">
        <v>66095</v>
      </c>
      <c r="C56" s="54">
        <v>71069</v>
      </c>
      <c r="D56" s="123">
        <f t="shared" si="0"/>
        <v>4974</v>
      </c>
      <c r="E56" s="54">
        <v>738.75</v>
      </c>
      <c r="F56" s="54">
        <v>5.25</v>
      </c>
      <c r="G56" s="145">
        <f t="shared" si="1"/>
        <v>0.9928934010152284</v>
      </c>
      <c r="H56" s="73">
        <v>0</v>
      </c>
      <c r="I56" s="54">
        <v>1307.5</v>
      </c>
      <c r="J56" s="87">
        <f t="shared" si="2"/>
        <v>3.804206500956023</v>
      </c>
      <c r="K56" s="55">
        <v>0</v>
      </c>
      <c r="L56" s="15" t="s">
        <v>8</v>
      </c>
      <c r="M56" s="204"/>
    </row>
    <row r="57" spans="1:13" ht="14.25">
      <c r="A57" s="20">
        <v>520</v>
      </c>
      <c r="B57" s="54">
        <v>95559</v>
      </c>
      <c r="C57" s="54">
        <v>100925</v>
      </c>
      <c r="D57" s="123">
        <f t="shared" si="0"/>
        <v>5366</v>
      </c>
      <c r="E57" s="54">
        <v>703.5</v>
      </c>
      <c r="F57" s="54">
        <v>40.5</v>
      </c>
      <c r="G57" s="145">
        <f t="shared" si="1"/>
        <v>0.9424307036247335</v>
      </c>
      <c r="H57" s="73">
        <v>0</v>
      </c>
      <c r="I57" s="54">
        <v>1363.8</v>
      </c>
      <c r="J57" s="87">
        <f t="shared" si="2"/>
        <v>3.934594515324828</v>
      </c>
      <c r="K57" s="55">
        <v>0</v>
      </c>
      <c r="L57" s="15" t="s">
        <v>8</v>
      </c>
      <c r="M57" s="204"/>
    </row>
    <row r="58" spans="1:13" ht="14.25">
      <c r="A58" s="20">
        <v>522</v>
      </c>
      <c r="B58" s="54">
        <v>33391</v>
      </c>
      <c r="C58" s="54">
        <v>37363</v>
      </c>
      <c r="D58" s="123">
        <f t="shared" si="0"/>
        <v>3972</v>
      </c>
      <c r="E58" s="54">
        <v>722.25</v>
      </c>
      <c r="F58" s="54">
        <v>21.75</v>
      </c>
      <c r="G58" s="145">
        <f t="shared" si="1"/>
        <v>0.9698857736240913</v>
      </c>
      <c r="H58" s="73">
        <v>0</v>
      </c>
      <c r="I58" s="54">
        <v>1156.2</v>
      </c>
      <c r="J58" s="87">
        <f t="shared" si="2"/>
        <v>3.4353918007265176</v>
      </c>
      <c r="K58" s="55">
        <v>0</v>
      </c>
      <c r="L58" s="15" t="s">
        <v>8</v>
      </c>
      <c r="M58" s="204"/>
    </row>
    <row r="59" spans="1:13" ht="14.25">
      <c r="A59" s="20">
        <v>523</v>
      </c>
      <c r="B59" s="54">
        <v>163578</v>
      </c>
      <c r="C59" s="54">
        <v>167350</v>
      </c>
      <c r="D59" s="123">
        <f t="shared" si="0"/>
        <v>3772</v>
      </c>
      <c r="E59" s="54">
        <v>731.67</v>
      </c>
      <c r="F59" s="54">
        <v>12.33</v>
      </c>
      <c r="G59" s="145">
        <f t="shared" si="1"/>
        <v>0.9831481405551683</v>
      </c>
      <c r="H59" s="73">
        <v>0</v>
      </c>
      <c r="I59" s="54">
        <v>954.6</v>
      </c>
      <c r="J59" s="87">
        <f t="shared" si="2"/>
        <v>3.951393253718835</v>
      </c>
      <c r="K59" s="55">
        <v>0</v>
      </c>
      <c r="L59" s="15" t="s">
        <v>8</v>
      </c>
      <c r="M59" s="204"/>
    </row>
    <row r="60" spans="1:13" ht="14.25">
      <c r="A60" s="20">
        <v>524</v>
      </c>
      <c r="B60" s="54">
        <v>33680</v>
      </c>
      <c r="C60" s="54">
        <v>3724</v>
      </c>
      <c r="D60" s="123">
        <v>5568</v>
      </c>
      <c r="E60" s="54">
        <v>734.5</v>
      </c>
      <c r="F60" s="54">
        <v>9.5</v>
      </c>
      <c r="G60" s="145">
        <f>(E60-F60)/E60</f>
        <v>0.9870660313138189</v>
      </c>
      <c r="H60" s="73">
        <v>0</v>
      </c>
      <c r="I60" s="54">
        <v>1291</v>
      </c>
      <c r="J60" s="87">
        <f t="shared" si="2"/>
        <v>4.312935708752905</v>
      </c>
      <c r="K60" s="55">
        <v>0</v>
      </c>
      <c r="L60" s="15" t="s">
        <v>8</v>
      </c>
      <c r="M60" s="204"/>
    </row>
    <row r="61" spans="1:13" ht="14.25">
      <c r="A61" s="20">
        <v>526</v>
      </c>
      <c r="B61" s="54">
        <v>260760</v>
      </c>
      <c r="C61" s="54">
        <v>264919</v>
      </c>
      <c r="D61" s="123">
        <f t="shared" si="0"/>
        <v>4159</v>
      </c>
      <c r="E61" s="54">
        <v>689.24</v>
      </c>
      <c r="F61" s="54">
        <v>54.76</v>
      </c>
      <c r="G61" s="145">
        <f t="shared" si="1"/>
        <v>0.9205501712030643</v>
      </c>
      <c r="H61" s="73">
        <v>1</v>
      </c>
      <c r="I61" s="54">
        <v>1094.3</v>
      </c>
      <c r="J61" s="87">
        <f t="shared" si="2"/>
        <v>3.800603125285571</v>
      </c>
      <c r="K61" s="55">
        <v>0</v>
      </c>
      <c r="L61" s="15" t="s">
        <v>8</v>
      </c>
      <c r="M61" s="204"/>
    </row>
    <row r="62" spans="1:13" ht="14.25">
      <c r="A62" s="20">
        <v>527</v>
      </c>
      <c r="B62" s="54">
        <v>95945</v>
      </c>
      <c r="C62" s="54">
        <v>100183</v>
      </c>
      <c r="D62" s="123">
        <f t="shared" si="0"/>
        <v>4238</v>
      </c>
      <c r="E62" s="54">
        <v>729.75</v>
      </c>
      <c r="F62" s="54">
        <v>14.25</v>
      </c>
      <c r="G62" s="145">
        <f t="shared" si="1"/>
        <v>0.9804727646454265</v>
      </c>
      <c r="H62" s="73">
        <v>0</v>
      </c>
      <c r="I62" s="54">
        <v>1065.2</v>
      </c>
      <c r="J62" s="87">
        <f t="shared" si="2"/>
        <v>3.9785955689072474</v>
      </c>
      <c r="K62" s="55">
        <v>0</v>
      </c>
      <c r="L62" s="15" t="s">
        <v>8</v>
      </c>
      <c r="M62" s="204"/>
    </row>
    <row r="63" spans="1:13" ht="14.25">
      <c r="A63" s="20">
        <v>701</v>
      </c>
      <c r="B63" s="54">
        <v>127874</v>
      </c>
      <c r="C63" s="54">
        <v>131196</v>
      </c>
      <c r="D63" s="123">
        <f t="shared" si="0"/>
        <v>3322</v>
      </c>
      <c r="E63" s="54">
        <v>696.83</v>
      </c>
      <c r="F63" s="54">
        <v>47.17</v>
      </c>
      <c r="G63" s="145">
        <f>(E63-F63)/E63</f>
        <v>0.9323077364636999</v>
      </c>
      <c r="H63" s="73">
        <v>0</v>
      </c>
      <c r="I63" s="54">
        <v>780.7</v>
      </c>
      <c r="J63" s="87">
        <f t="shared" si="2"/>
        <v>4.2551556295632125</v>
      </c>
      <c r="K63" s="55">
        <v>0</v>
      </c>
      <c r="L63" s="15" t="s">
        <v>8</v>
      </c>
      <c r="M63" s="204"/>
    </row>
    <row r="64" spans="1:13" ht="14.25">
      <c r="A64" s="20">
        <v>706</v>
      </c>
      <c r="B64">
        <v>107254</v>
      </c>
      <c r="C64" s="54">
        <v>113052</v>
      </c>
      <c r="D64" s="123">
        <f t="shared" si="0"/>
        <v>5798</v>
      </c>
      <c r="E64" s="54">
        <v>707.25</v>
      </c>
      <c r="F64">
        <v>36.75</v>
      </c>
      <c r="G64" s="145">
        <f t="shared" si="1"/>
        <v>0.9480381760339343</v>
      </c>
      <c r="H64" s="73">
        <v>0</v>
      </c>
      <c r="I64" s="54">
        <v>1342.8</v>
      </c>
      <c r="J64" s="87">
        <f t="shared" si="2"/>
        <v>4.317843312481382</v>
      </c>
      <c r="K64" s="55">
        <v>1</v>
      </c>
      <c r="L64" s="15" t="s">
        <v>8</v>
      </c>
      <c r="M64" s="204"/>
    </row>
    <row r="65" spans="1:13" ht="14.25">
      <c r="A65" s="20">
        <v>711</v>
      </c>
      <c r="B65" s="54">
        <v>87643</v>
      </c>
      <c r="C65" s="54">
        <v>92946</v>
      </c>
      <c r="D65" s="123">
        <f t="shared" si="0"/>
        <v>5303</v>
      </c>
      <c r="E65" s="54">
        <v>696.58</v>
      </c>
      <c r="F65" s="54">
        <v>47.42</v>
      </c>
      <c r="G65" s="145">
        <f t="shared" si="1"/>
        <v>0.9319245456372564</v>
      </c>
      <c r="H65" s="73">
        <v>0</v>
      </c>
      <c r="I65" s="54">
        <v>1162.4</v>
      </c>
      <c r="J65" s="87">
        <f t="shared" si="2"/>
        <v>4.562112869924294</v>
      </c>
      <c r="K65" s="55">
        <v>0</v>
      </c>
      <c r="L65" s="15" t="s">
        <v>8</v>
      </c>
      <c r="M65" s="204"/>
    </row>
    <row r="66" spans="1:13" ht="14.25">
      <c r="A66" s="20">
        <v>713</v>
      </c>
      <c r="B66">
        <v>127263</v>
      </c>
      <c r="C66" s="54">
        <v>127391</v>
      </c>
      <c r="D66" s="123">
        <f t="shared" si="0"/>
        <v>128</v>
      </c>
      <c r="E66" s="54">
        <v>192</v>
      </c>
      <c r="F66" s="54">
        <v>552</v>
      </c>
      <c r="G66" s="145">
        <v>0.36</v>
      </c>
      <c r="H66" s="73">
        <v>0</v>
      </c>
      <c r="I66" s="54"/>
      <c r="J66" s="87">
        <f t="shared" si="2"/>
        <v>0</v>
      </c>
      <c r="K66" s="55">
        <v>0</v>
      </c>
      <c r="L66" s="15" t="s">
        <v>8</v>
      </c>
      <c r="M66" s="204"/>
    </row>
    <row r="67" spans="1:13" ht="14.25">
      <c r="A67" s="20">
        <v>714</v>
      </c>
      <c r="B67" s="54">
        <v>24863</v>
      </c>
      <c r="C67" s="54">
        <v>25420</v>
      </c>
      <c r="D67" s="123">
        <f t="shared" si="0"/>
        <v>557</v>
      </c>
      <c r="E67" s="54">
        <v>586.32</v>
      </c>
      <c r="F67" s="54">
        <v>157.68</v>
      </c>
      <c r="G67" s="145">
        <f t="shared" si="1"/>
        <v>0.7310683585755219</v>
      </c>
      <c r="H67" s="73">
        <v>0</v>
      </c>
      <c r="I67" s="54">
        <v>188.9</v>
      </c>
      <c r="J67" s="87">
        <f t="shared" si="2"/>
        <v>2.9486500794070936</v>
      </c>
      <c r="K67" s="55">
        <v>4</v>
      </c>
      <c r="L67" s="15" t="s">
        <v>8</v>
      </c>
      <c r="M67" s="204"/>
    </row>
    <row r="68" spans="1:13" ht="14.25">
      <c r="A68" s="20">
        <v>715</v>
      </c>
      <c r="B68" s="54">
        <v>172750</v>
      </c>
      <c r="C68" s="54">
        <v>178129</v>
      </c>
      <c r="D68" s="123">
        <f t="shared" si="0"/>
        <v>5379</v>
      </c>
      <c r="E68" s="54">
        <v>723.83</v>
      </c>
      <c r="F68" s="54">
        <v>20.17</v>
      </c>
      <c r="G68" s="145">
        <f t="shared" si="1"/>
        <v>0.9721343409364078</v>
      </c>
      <c r="H68" s="73">
        <v>0</v>
      </c>
      <c r="I68" s="54">
        <v>1217.98</v>
      </c>
      <c r="J68" s="87">
        <f t="shared" si="2"/>
        <v>4.416328675347707</v>
      </c>
      <c r="K68" s="55">
        <v>1</v>
      </c>
      <c r="L68" s="15" t="s">
        <v>8</v>
      </c>
      <c r="M68" s="204"/>
    </row>
    <row r="69" spans="1:13" ht="15" customHeight="1">
      <c r="A69" s="20">
        <v>366</v>
      </c>
      <c r="B69" s="54">
        <v>6101</v>
      </c>
      <c r="C69" s="54">
        <v>6143</v>
      </c>
      <c r="D69" s="125">
        <f>C69-B69</f>
        <v>42</v>
      </c>
      <c r="E69" s="54">
        <v>742</v>
      </c>
      <c r="F69" s="54">
        <v>2</v>
      </c>
      <c r="G69" s="169">
        <f>(E69-F69)/E69</f>
        <v>0.9973045822102425</v>
      </c>
      <c r="H69" s="16">
        <v>0</v>
      </c>
      <c r="I69" s="54">
        <v>5</v>
      </c>
      <c r="J69" s="125">
        <f>IF(I69=0,0,(D69/I69))</f>
        <v>8.4</v>
      </c>
      <c r="K69" s="16">
        <v>0</v>
      </c>
      <c r="L69" s="151" t="s">
        <v>49</v>
      </c>
      <c r="M69" s="204"/>
    </row>
    <row r="70" spans="1:13" ht="14.25">
      <c r="A70" s="20">
        <v>801</v>
      </c>
      <c r="B70" s="54">
        <v>26904</v>
      </c>
      <c r="C70" s="54">
        <v>28376</v>
      </c>
      <c r="D70" s="123">
        <f t="shared" si="0"/>
        <v>1472</v>
      </c>
      <c r="E70" s="54">
        <v>734.5</v>
      </c>
      <c r="F70" s="54">
        <v>9.5</v>
      </c>
      <c r="G70" s="145">
        <f t="shared" si="1"/>
        <v>0.9870660313138189</v>
      </c>
      <c r="H70" s="73">
        <v>0</v>
      </c>
      <c r="I70" s="54">
        <v>150.787</v>
      </c>
      <c r="J70" s="87">
        <f t="shared" si="2"/>
        <v>9.762114771167274</v>
      </c>
      <c r="K70" s="55">
        <v>0</v>
      </c>
      <c r="L70" s="15" t="s">
        <v>42</v>
      </c>
      <c r="M70" s="204"/>
    </row>
    <row r="71" spans="1:13" ht="14.25">
      <c r="A71" s="20">
        <v>802</v>
      </c>
      <c r="B71" s="54"/>
      <c r="C71" s="54"/>
      <c r="D71" s="123">
        <f t="shared" si="0"/>
        <v>0</v>
      </c>
      <c r="E71" s="54">
        <v>744</v>
      </c>
      <c r="F71" s="54">
        <v>0</v>
      </c>
      <c r="G71" s="145">
        <f>(E71-F71)/E71</f>
        <v>1</v>
      </c>
      <c r="H71" s="73">
        <v>0</v>
      </c>
      <c r="I71" s="54"/>
      <c r="J71" s="87">
        <f>IF(I71=0,0,(D71/I71))</f>
        <v>0</v>
      </c>
      <c r="K71" s="55">
        <v>0</v>
      </c>
      <c r="L71" s="15" t="s">
        <v>42</v>
      </c>
      <c r="M71" s="204"/>
    </row>
    <row r="72" spans="1:13" ht="14.25">
      <c r="A72" s="20">
        <v>803</v>
      </c>
      <c r="B72" s="54">
        <v>40257</v>
      </c>
      <c r="C72" s="54">
        <v>41821</v>
      </c>
      <c r="D72" s="123">
        <f t="shared" si="0"/>
        <v>1564</v>
      </c>
      <c r="E72" s="54">
        <v>744</v>
      </c>
      <c r="F72" s="54">
        <v>0</v>
      </c>
      <c r="G72" s="145">
        <f t="shared" si="1"/>
        <v>1</v>
      </c>
      <c r="H72" s="73">
        <v>0</v>
      </c>
      <c r="I72" s="54">
        <v>146.551</v>
      </c>
      <c r="J72" s="87">
        <f t="shared" si="2"/>
        <v>10.672052732495855</v>
      </c>
      <c r="K72" s="55">
        <v>0</v>
      </c>
      <c r="L72" s="15" t="s">
        <v>42</v>
      </c>
      <c r="M72" s="204"/>
    </row>
    <row r="73" spans="1:13" ht="14.25">
      <c r="A73" s="20">
        <v>804</v>
      </c>
      <c r="B73" s="54"/>
      <c r="C73" s="54"/>
      <c r="D73" s="123">
        <f t="shared" si="0"/>
        <v>0</v>
      </c>
      <c r="E73" s="54">
        <v>731.75</v>
      </c>
      <c r="F73" s="54">
        <v>12.25</v>
      </c>
      <c r="G73" s="145">
        <f t="shared" si="1"/>
        <v>0.9832593098735907</v>
      </c>
      <c r="H73" s="73">
        <v>0</v>
      </c>
      <c r="I73" s="54"/>
      <c r="J73" s="87">
        <f>IF(I73=0,0,(D73/I73))</f>
        <v>0</v>
      </c>
      <c r="K73" s="55">
        <v>0</v>
      </c>
      <c r="L73" s="15" t="s">
        <v>42</v>
      </c>
      <c r="M73" s="204"/>
    </row>
    <row r="74" spans="1:13" ht="14.25">
      <c r="A74" s="20">
        <v>805</v>
      </c>
      <c r="B74" s="54">
        <v>30225</v>
      </c>
      <c r="C74" s="54">
        <v>32454</v>
      </c>
      <c r="D74" s="123">
        <f t="shared" si="0"/>
        <v>2229</v>
      </c>
      <c r="E74" s="54">
        <v>744</v>
      </c>
      <c r="F74" s="54">
        <v>0</v>
      </c>
      <c r="G74" s="145">
        <f t="shared" si="1"/>
        <v>1</v>
      </c>
      <c r="H74" s="73">
        <v>0</v>
      </c>
      <c r="I74" s="54">
        <v>219.7</v>
      </c>
      <c r="J74" s="87">
        <f t="shared" si="2"/>
        <v>10.145653163404644</v>
      </c>
      <c r="K74" s="55">
        <v>0</v>
      </c>
      <c r="L74" s="15" t="s">
        <v>42</v>
      </c>
      <c r="M74" s="204"/>
    </row>
    <row r="75" spans="1:13" ht="14.25">
      <c r="A75" s="20">
        <v>806</v>
      </c>
      <c r="B75" s="54"/>
      <c r="C75" s="54"/>
      <c r="D75" s="123">
        <f t="shared" si="0"/>
        <v>0</v>
      </c>
      <c r="E75" s="54">
        <v>744</v>
      </c>
      <c r="F75" s="54">
        <v>0</v>
      </c>
      <c r="G75" s="145">
        <f>(E75-F75)/E75</f>
        <v>1</v>
      </c>
      <c r="H75" s="73">
        <v>0</v>
      </c>
      <c r="I75" s="54"/>
      <c r="J75" s="87">
        <f>IF(I75=0,0,(D75/I75))</f>
        <v>0</v>
      </c>
      <c r="K75" s="55">
        <v>0</v>
      </c>
      <c r="L75" s="15" t="s">
        <v>42</v>
      </c>
      <c r="M75" s="204"/>
    </row>
    <row r="76" spans="1:13" ht="14.25">
      <c r="A76" s="20" t="s">
        <v>29</v>
      </c>
      <c r="B76" s="54">
        <v>12324</v>
      </c>
      <c r="C76">
        <v>12452</v>
      </c>
      <c r="D76" s="123">
        <f t="shared" si="0"/>
        <v>128</v>
      </c>
      <c r="E76" s="54">
        <v>744</v>
      </c>
      <c r="F76" s="54">
        <v>0</v>
      </c>
      <c r="G76" s="145">
        <f>(E76-F76)/E76</f>
        <v>1</v>
      </c>
      <c r="H76" s="18">
        <v>0</v>
      </c>
      <c r="I76" s="54">
        <v>160.3</v>
      </c>
      <c r="J76" s="87">
        <f t="shared" si="2"/>
        <v>0.7985028072364316</v>
      </c>
      <c r="K76" s="55">
        <v>0</v>
      </c>
      <c r="L76" s="15" t="s">
        <v>45</v>
      </c>
      <c r="M76" s="204"/>
    </row>
    <row r="77" spans="1:13" ht="14.25">
      <c r="A77" s="20" t="s">
        <v>30</v>
      </c>
      <c r="B77" s="54">
        <v>12205</v>
      </c>
      <c r="C77" s="54">
        <v>12960</v>
      </c>
      <c r="D77" s="123">
        <f t="shared" si="0"/>
        <v>755</v>
      </c>
      <c r="E77" s="54">
        <v>744</v>
      </c>
      <c r="F77" s="54">
        <v>0</v>
      </c>
      <c r="G77" s="145">
        <f t="shared" si="1"/>
        <v>1</v>
      </c>
      <c r="H77" s="57">
        <v>0</v>
      </c>
      <c r="I77" s="54">
        <v>252.1</v>
      </c>
      <c r="J77" s="87">
        <f t="shared" si="2"/>
        <v>2.994843316144387</v>
      </c>
      <c r="K77" s="55">
        <v>0</v>
      </c>
      <c r="L77" s="15" t="s">
        <v>45</v>
      </c>
      <c r="M77" s="204"/>
    </row>
    <row r="78" spans="1:13" ht="14.25">
      <c r="A78" s="20" t="s">
        <v>35</v>
      </c>
      <c r="B78" s="54">
        <v>10067</v>
      </c>
      <c r="C78" s="54">
        <v>10312</v>
      </c>
      <c r="D78" s="123">
        <f t="shared" si="0"/>
        <v>245</v>
      </c>
      <c r="E78" s="54">
        <v>742</v>
      </c>
      <c r="F78" s="54">
        <v>2</v>
      </c>
      <c r="G78" s="145">
        <f t="shared" si="1"/>
        <v>0.9973045822102425</v>
      </c>
      <c r="H78" s="57">
        <v>0</v>
      </c>
      <c r="I78" s="54">
        <v>179.4</v>
      </c>
      <c r="J78" s="87">
        <f t="shared" si="2"/>
        <v>1.3656633221850614</v>
      </c>
      <c r="K78" s="55">
        <v>0</v>
      </c>
      <c r="L78" s="15" t="s">
        <v>45</v>
      </c>
      <c r="M78" s="204"/>
    </row>
    <row r="79" spans="1:13" ht="14.25">
      <c r="A79" s="20" t="s">
        <v>36</v>
      </c>
      <c r="B79" s="54">
        <v>8838</v>
      </c>
      <c r="C79" s="54">
        <v>9116</v>
      </c>
      <c r="D79" s="123">
        <f t="shared" si="0"/>
        <v>278</v>
      </c>
      <c r="E79" s="54">
        <v>744</v>
      </c>
      <c r="F79" s="54">
        <v>0</v>
      </c>
      <c r="G79" s="146">
        <f>(E79-F79)/E79</f>
        <v>1</v>
      </c>
      <c r="H79" s="57">
        <v>0</v>
      </c>
      <c r="I79" s="54">
        <v>207.15</v>
      </c>
      <c r="J79" s="149">
        <f t="shared" si="2"/>
        <v>1.3420226888727975</v>
      </c>
      <c r="K79" s="55">
        <v>0</v>
      </c>
      <c r="L79" s="15" t="s">
        <v>45</v>
      </c>
      <c r="M79" s="204"/>
    </row>
    <row r="80" spans="1:13" ht="15" thickBot="1">
      <c r="A80" s="20" t="s">
        <v>40</v>
      </c>
      <c r="B80" s="54">
        <v>900</v>
      </c>
      <c r="C80" s="54">
        <v>1150</v>
      </c>
      <c r="D80" s="123">
        <f>C80-B80</f>
        <v>250</v>
      </c>
      <c r="E80" s="54">
        <v>733.91</v>
      </c>
      <c r="F80" s="54">
        <v>10.09</v>
      </c>
      <c r="G80" s="146">
        <f>(E80-F80)/E80</f>
        <v>0.9862517202381763</v>
      </c>
      <c r="H80" s="57">
        <v>1</v>
      </c>
      <c r="I80" s="54">
        <v>138.2</v>
      </c>
      <c r="J80" s="149">
        <f t="shared" si="2"/>
        <v>1.8089725036179451</v>
      </c>
      <c r="K80" s="55">
        <v>0</v>
      </c>
      <c r="L80" s="15" t="s">
        <v>45</v>
      </c>
      <c r="M80" s="204"/>
    </row>
    <row r="81" spans="1:13" ht="15" thickBot="1">
      <c r="A81" s="14" t="s">
        <v>7</v>
      </c>
      <c r="B81" s="14"/>
      <c r="C81" s="14"/>
      <c r="D81" s="89">
        <f>SUM(D9:D80)</f>
        <v>283617</v>
      </c>
      <c r="E81" s="90">
        <f>SUM(E7:E80)</f>
        <v>52030.8</v>
      </c>
      <c r="F81" s="90">
        <f>SUM(F7:F80)</f>
        <v>3025.2000000000007</v>
      </c>
      <c r="G81" s="91">
        <f>AVERAGE(G4:G80)</f>
        <v>0.9332241941744315</v>
      </c>
      <c r="H81" s="97">
        <f>SUM(H3:H80)</f>
        <v>5</v>
      </c>
      <c r="I81" s="175">
        <f>SUM(I3:I79)</f>
        <v>58810.026999999995</v>
      </c>
      <c r="J81" s="93">
        <f>AVERAGE(J9:J80)</f>
        <v>4.795857285422392</v>
      </c>
      <c r="K81" s="96">
        <f>SUM(K9:K80)</f>
        <v>15</v>
      </c>
      <c r="L81" s="9"/>
      <c r="M81" s="204"/>
    </row>
    <row r="82" spans="1:13" ht="15" thickBot="1">
      <c r="A82" s="13"/>
      <c r="B82" s="12"/>
      <c r="C82" s="12"/>
      <c r="D82" s="10"/>
      <c r="E82" s="63"/>
      <c r="F82" s="63"/>
      <c r="G82" s="11"/>
      <c r="H82" s="10"/>
      <c r="I82" s="56"/>
      <c r="J82" s="9"/>
      <c r="K82" s="9"/>
      <c r="L82" s="9"/>
      <c r="M82" s="204"/>
    </row>
    <row r="83" spans="1:13" ht="13.5" thickBot="1">
      <c r="A83" s="3" t="s">
        <v>6</v>
      </c>
      <c r="B83" s="1" t="s">
        <v>5</v>
      </c>
      <c r="C83" s="1"/>
      <c r="D83" s="1"/>
      <c r="E83" s="65"/>
      <c r="F83" s="58"/>
      <c r="G83" s="1"/>
      <c r="H83" s="1"/>
      <c r="I83" s="6" t="s">
        <v>4</v>
      </c>
      <c r="J83" s="6"/>
      <c r="K83" s="8"/>
      <c r="L83" s="8"/>
      <c r="M83" s="204"/>
    </row>
    <row r="84" spans="1:13" ht="13.5" thickBot="1">
      <c r="A84" s="3"/>
      <c r="B84" s="1" t="s">
        <v>57</v>
      </c>
      <c r="C84" s="1"/>
      <c r="D84" s="1"/>
      <c r="E84" s="65"/>
      <c r="F84" s="172">
        <f>AVERAGE(D15:D34)</f>
        <v>7214.7</v>
      </c>
      <c r="G84" s="1"/>
      <c r="H84" s="1"/>
      <c r="I84" s="6"/>
      <c r="J84" s="6"/>
      <c r="K84" s="8"/>
      <c r="L84" s="8"/>
      <c r="M84" s="204"/>
    </row>
    <row r="85" spans="1:13" ht="13.5" thickBot="1">
      <c r="A85" s="3"/>
      <c r="B85" s="1" t="s">
        <v>3</v>
      </c>
      <c r="C85" s="1"/>
      <c r="D85" s="1"/>
      <c r="E85" s="65"/>
      <c r="F85" s="7">
        <f>AVERAGE(D35:D37)</f>
        <v>1982</v>
      </c>
      <c r="G85" s="1"/>
      <c r="H85" s="1"/>
      <c r="I85" s="6" t="s">
        <v>2</v>
      </c>
      <c r="J85" s="6"/>
      <c r="K85" s="5"/>
      <c r="L85" s="101"/>
      <c r="M85" s="204"/>
    </row>
    <row r="86" spans="1:13" ht="13.5" thickBot="1">
      <c r="A86" s="3"/>
      <c r="B86" s="1" t="s">
        <v>1</v>
      </c>
      <c r="C86" s="1"/>
      <c r="D86" s="1"/>
      <c r="E86" s="65"/>
      <c r="F86" s="64">
        <f>AVERAGE(D36:D62)</f>
        <v>3700.8518518518517</v>
      </c>
      <c r="G86" s="49"/>
      <c r="H86" s="1"/>
      <c r="I86" s="1"/>
      <c r="J86" s="1"/>
      <c r="K86" s="1"/>
      <c r="L86" s="1"/>
      <c r="M86" s="204"/>
    </row>
    <row r="87" spans="1:13" ht="13.5" thickBot="1">
      <c r="A87" s="2"/>
      <c r="B87" s="1" t="s">
        <v>0</v>
      </c>
      <c r="C87" s="1"/>
      <c r="D87" s="1"/>
      <c r="E87" s="65"/>
      <c r="F87" s="50">
        <f>AVERAGE(D63:D68)</f>
        <v>3414.5</v>
      </c>
      <c r="G87" s="1"/>
      <c r="H87" s="1"/>
      <c r="I87" s="1"/>
      <c r="J87" s="1"/>
      <c r="K87" s="1"/>
      <c r="L87" s="1"/>
      <c r="M87" s="204"/>
    </row>
    <row r="88" spans="2:13" ht="13.5" thickBot="1">
      <c r="B88" s="1" t="s">
        <v>58</v>
      </c>
      <c r="F88" s="171">
        <f>AVERAGE(D69:D75)</f>
        <v>758.1428571428571</v>
      </c>
      <c r="M88" s="204"/>
    </row>
    <row r="89" spans="2:13" ht="13.5" thickBot="1">
      <c r="B89" s="173" t="s">
        <v>60</v>
      </c>
      <c r="F89" s="174">
        <f>D81/H81</f>
        <v>56723.4</v>
      </c>
      <c r="M89" s="204"/>
    </row>
  </sheetData>
  <sheetProtection/>
  <mergeCells count="2">
    <mergeCell ref="A1:L1"/>
    <mergeCell ref="K2:L2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B34">
      <selection activeCell="C6" sqref="C6:C79"/>
    </sheetView>
  </sheetViews>
  <sheetFormatPr defaultColWidth="9.140625" defaultRowHeight="12.75"/>
  <cols>
    <col min="4" max="4" width="10.57421875" style="0" customWidth="1"/>
    <col min="12" max="12" width="35.7109375" style="0" bestFit="1" customWidth="1"/>
    <col min="13" max="13" width="39.421875" style="0" customWidth="1"/>
    <col min="14" max="14" width="51.421875" style="0" customWidth="1"/>
  </cols>
  <sheetData>
    <row r="1" spans="1:12" ht="18" thickBot="1">
      <c r="A1" s="206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4.25" thickBot="1">
      <c r="A2" s="47" t="s">
        <v>26</v>
      </c>
      <c r="B2" s="47"/>
      <c r="C2" s="47"/>
      <c r="D2" s="47"/>
      <c r="E2" s="67"/>
      <c r="F2" s="61"/>
      <c r="G2" s="46"/>
      <c r="H2" s="45"/>
      <c r="I2" s="46"/>
      <c r="J2" s="45" t="s">
        <v>25</v>
      </c>
      <c r="K2" s="209">
        <v>42856</v>
      </c>
      <c r="L2" s="210"/>
    </row>
    <row r="3" spans="1:12" ht="12.75">
      <c r="A3" s="44" t="s">
        <v>24</v>
      </c>
      <c r="B3" s="43" t="s">
        <v>23</v>
      </c>
      <c r="C3" s="42"/>
      <c r="D3" s="41"/>
      <c r="E3" s="66" t="s">
        <v>31</v>
      </c>
      <c r="F3" s="60"/>
      <c r="G3" s="40"/>
      <c r="H3" s="39"/>
      <c r="I3" s="38" t="s">
        <v>22</v>
      </c>
      <c r="J3" s="37"/>
      <c r="K3" s="36" t="s">
        <v>21</v>
      </c>
      <c r="L3" s="35"/>
    </row>
    <row r="4" spans="1:12" ht="25.5">
      <c r="A4" s="159" t="s">
        <v>20</v>
      </c>
      <c r="B4" s="130" t="s">
        <v>19</v>
      </c>
      <c r="C4" s="126" t="s">
        <v>18</v>
      </c>
      <c r="D4" s="131" t="s">
        <v>17</v>
      </c>
      <c r="E4" s="132" t="s">
        <v>16</v>
      </c>
      <c r="F4" s="127" t="s">
        <v>15</v>
      </c>
      <c r="G4" s="128" t="s">
        <v>14</v>
      </c>
      <c r="H4" s="133" t="s">
        <v>13</v>
      </c>
      <c r="I4" s="134" t="s">
        <v>12</v>
      </c>
      <c r="J4" s="135" t="s">
        <v>11</v>
      </c>
      <c r="K4" s="136" t="s">
        <v>10</v>
      </c>
      <c r="L4" s="137" t="s">
        <v>9</v>
      </c>
    </row>
    <row r="5" spans="1:13" ht="12.75">
      <c r="A5" s="20"/>
      <c r="B5" s="160"/>
      <c r="C5" s="160"/>
      <c r="D5" s="160"/>
      <c r="E5" s="161"/>
      <c r="F5" s="162"/>
      <c r="G5" s="163"/>
      <c r="H5" s="164"/>
      <c r="I5" s="165"/>
      <c r="J5" s="165"/>
      <c r="K5" s="166"/>
      <c r="L5" s="167"/>
      <c r="M5" s="168"/>
    </row>
    <row r="6" spans="1:12" ht="15" customHeight="1">
      <c r="A6" s="20">
        <v>1318</v>
      </c>
      <c r="B6">
        <v>79738</v>
      </c>
      <c r="C6" s="54">
        <v>80138</v>
      </c>
      <c r="D6" s="125">
        <f>C6-B6</f>
        <v>400</v>
      </c>
      <c r="E6" s="54">
        <v>766</v>
      </c>
      <c r="F6" s="54">
        <v>2</v>
      </c>
      <c r="G6" s="169">
        <f>(E6-F6)/E6</f>
        <v>0.9973890339425587</v>
      </c>
      <c r="H6" s="16">
        <v>0</v>
      </c>
      <c r="I6" s="54">
        <v>44.1</v>
      </c>
      <c r="J6" s="125">
        <f>IF(I6=0,0,(D6/I6))</f>
        <v>9.070294784580499</v>
      </c>
      <c r="K6" s="16">
        <v>0</v>
      </c>
      <c r="L6" s="16" t="s">
        <v>55</v>
      </c>
    </row>
    <row r="7" spans="1:12" ht="15" customHeight="1">
      <c r="A7" s="20">
        <v>1320</v>
      </c>
      <c r="B7">
        <v>112460</v>
      </c>
      <c r="C7" s="54">
        <v>112460</v>
      </c>
      <c r="D7" s="125">
        <f>C7-B7</f>
        <v>0</v>
      </c>
      <c r="E7" s="54">
        <v>768</v>
      </c>
      <c r="F7">
        <v>0</v>
      </c>
      <c r="G7" s="169">
        <f>(E7-F7)/E7</f>
        <v>1</v>
      </c>
      <c r="H7" s="16">
        <v>0</v>
      </c>
      <c r="I7" s="54">
        <v>0</v>
      </c>
      <c r="J7" s="125">
        <f>IF(I7=0,0,(D7/I7))</f>
        <v>0</v>
      </c>
      <c r="K7" s="16">
        <v>0</v>
      </c>
      <c r="L7" s="16" t="s">
        <v>56</v>
      </c>
    </row>
    <row r="8" spans="1:12" ht="14.25">
      <c r="A8" s="20" t="s">
        <v>27</v>
      </c>
      <c r="B8" s="76">
        <v>174654</v>
      </c>
      <c r="C8" s="54">
        <v>177605</v>
      </c>
      <c r="D8" s="123">
        <f aca="true" t="shared" si="0" ref="D8:D79">C8-B8</f>
        <v>2951</v>
      </c>
      <c r="E8" s="54">
        <v>768</v>
      </c>
      <c r="F8" s="54">
        <v>0</v>
      </c>
      <c r="G8" s="145">
        <f aca="true" t="shared" si="1" ref="G8:G33">(E8-F8)/E8</f>
        <v>1</v>
      </c>
      <c r="H8" s="74">
        <v>0</v>
      </c>
      <c r="I8" s="54">
        <v>360.7</v>
      </c>
      <c r="J8" s="87">
        <f>IF(I8=0,0,(D8/I8))</f>
        <v>8.181314111449959</v>
      </c>
      <c r="K8" s="55">
        <v>0</v>
      </c>
      <c r="L8" s="48" t="s">
        <v>38</v>
      </c>
    </row>
    <row r="9" spans="1:12" ht="14.25">
      <c r="A9" s="20" t="s">
        <v>28</v>
      </c>
      <c r="B9" s="76">
        <v>115673</v>
      </c>
      <c r="C9" s="54">
        <v>116442</v>
      </c>
      <c r="D9" s="123">
        <f t="shared" si="0"/>
        <v>769</v>
      </c>
      <c r="E9" s="54">
        <v>766.75</v>
      </c>
      <c r="F9" s="54">
        <v>1.25</v>
      </c>
      <c r="G9" s="145">
        <f t="shared" si="1"/>
        <v>0.9983697424193022</v>
      </c>
      <c r="H9" s="74">
        <v>0</v>
      </c>
      <c r="I9" s="54">
        <v>72.4</v>
      </c>
      <c r="J9" s="87">
        <f>IF(I9=0,0,(D9/I9))</f>
        <v>10.621546961325967</v>
      </c>
      <c r="K9" s="55">
        <v>0</v>
      </c>
      <c r="L9" s="48" t="s">
        <v>33</v>
      </c>
    </row>
    <row r="10" spans="1:12" ht="14.25">
      <c r="A10" s="20" t="s">
        <v>39</v>
      </c>
      <c r="B10" s="76">
        <v>374642</v>
      </c>
      <c r="C10" s="54">
        <v>375851</v>
      </c>
      <c r="D10" s="123">
        <f t="shared" si="0"/>
        <v>1209</v>
      </c>
      <c r="E10" s="54">
        <v>727.58</v>
      </c>
      <c r="F10" s="54">
        <v>40.42</v>
      </c>
      <c r="G10" s="145">
        <f t="shared" si="1"/>
        <v>0.9444459715770088</v>
      </c>
      <c r="H10" s="74">
        <v>0</v>
      </c>
      <c r="I10" s="54">
        <v>59.2</v>
      </c>
      <c r="J10" s="87">
        <f aca="true" t="shared" si="2" ref="J10:J79">IF(I10=0,0,(D10/I10))</f>
        <v>20.422297297297295</v>
      </c>
      <c r="K10" s="55">
        <v>0</v>
      </c>
      <c r="L10" s="48" t="s">
        <v>32</v>
      </c>
    </row>
    <row r="11" spans="1:12" ht="14.25">
      <c r="A11" s="20" t="s">
        <v>53</v>
      </c>
      <c r="B11">
        <v>106530</v>
      </c>
      <c r="C11" s="54">
        <v>106909</v>
      </c>
      <c r="D11" s="123">
        <f aca="true" t="shared" si="3" ref="D11:D33">C11-B11</f>
        <v>379</v>
      </c>
      <c r="E11" s="54">
        <v>753.75</v>
      </c>
      <c r="F11" s="54">
        <v>14.25</v>
      </c>
      <c r="G11" s="145">
        <f t="shared" si="1"/>
        <v>0.981094527363184</v>
      </c>
      <c r="H11" s="74">
        <v>0</v>
      </c>
      <c r="I11" s="54">
        <v>35.4</v>
      </c>
      <c r="J11" s="87">
        <f aca="true" t="shared" si="4" ref="J11:J33">IF(I11=0,0,(D11/I11))</f>
        <v>10.706214689265536</v>
      </c>
      <c r="K11" s="71">
        <v>0</v>
      </c>
      <c r="L11" s="48" t="s">
        <v>52</v>
      </c>
    </row>
    <row r="12" spans="1:12" ht="14.25">
      <c r="A12" s="20">
        <v>101</v>
      </c>
      <c r="B12" s="76">
        <v>171</v>
      </c>
      <c r="C12" s="54">
        <v>2608</v>
      </c>
      <c r="D12" s="123">
        <f t="shared" si="3"/>
        <v>2437</v>
      </c>
      <c r="E12" s="54">
        <v>768</v>
      </c>
      <c r="F12" s="54">
        <v>0</v>
      </c>
      <c r="G12" s="145">
        <f t="shared" si="1"/>
        <v>1</v>
      </c>
      <c r="H12" s="74">
        <v>0</v>
      </c>
      <c r="I12" s="54">
        <v>323.7</v>
      </c>
      <c r="J12" s="87">
        <f t="shared" si="4"/>
        <v>7.528575841828854</v>
      </c>
      <c r="K12" s="71">
        <v>0</v>
      </c>
      <c r="L12" s="48" t="s">
        <v>61</v>
      </c>
    </row>
    <row r="13" spans="1:12" ht="14.25">
      <c r="A13" s="20">
        <v>102</v>
      </c>
      <c r="B13" s="76">
        <v>290</v>
      </c>
      <c r="C13" s="54">
        <v>2348</v>
      </c>
      <c r="D13" s="123">
        <f t="shared" si="3"/>
        <v>2058</v>
      </c>
      <c r="E13" s="54">
        <v>768</v>
      </c>
      <c r="F13" s="54">
        <v>0</v>
      </c>
      <c r="G13" s="145">
        <f t="shared" si="1"/>
        <v>1</v>
      </c>
      <c r="H13" s="74">
        <v>0</v>
      </c>
      <c r="I13" s="54">
        <v>327.61</v>
      </c>
      <c r="J13" s="87">
        <f t="shared" si="4"/>
        <v>6.281859528097432</v>
      </c>
      <c r="K13" s="71">
        <v>0</v>
      </c>
      <c r="L13" s="48" t="s">
        <v>61</v>
      </c>
    </row>
    <row r="14" spans="1:12" ht="14.25">
      <c r="A14" s="20">
        <v>201</v>
      </c>
      <c r="B14" s="76">
        <v>1739</v>
      </c>
      <c r="C14" s="54">
        <v>7826</v>
      </c>
      <c r="D14" s="123">
        <f t="shared" si="3"/>
        <v>6087</v>
      </c>
      <c r="E14" s="54">
        <v>761.57</v>
      </c>
      <c r="F14" s="54">
        <v>6.43</v>
      </c>
      <c r="G14" s="145">
        <f t="shared" si="1"/>
        <v>0.9915569153196686</v>
      </c>
      <c r="H14" s="74">
        <v>0</v>
      </c>
      <c r="I14" s="54">
        <v>922.3</v>
      </c>
      <c r="J14" s="87">
        <f t="shared" si="4"/>
        <v>6.599804835736745</v>
      </c>
      <c r="K14" s="71">
        <v>0</v>
      </c>
      <c r="L14" s="48" t="s">
        <v>51</v>
      </c>
    </row>
    <row r="15" spans="1:12" ht="14.25">
      <c r="A15" s="20">
        <v>202</v>
      </c>
      <c r="B15" s="76">
        <v>1613</v>
      </c>
      <c r="C15" s="54">
        <v>6922</v>
      </c>
      <c r="D15" s="123">
        <f t="shared" si="3"/>
        <v>5309</v>
      </c>
      <c r="E15" s="54">
        <v>761.67</v>
      </c>
      <c r="F15" s="54">
        <v>6.33</v>
      </c>
      <c r="G15" s="145">
        <f t="shared" si="1"/>
        <v>0.9916893142699594</v>
      </c>
      <c r="H15" s="74">
        <v>0</v>
      </c>
      <c r="I15" s="54">
        <v>851.2</v>
      </c>
      <c r="J15" s="87">
        <f t="shared" si="4"/>
        <v>6.237077067669173</v>
      </c>
      <c r="K15" s="71">
        <v>0</v>
      </c>
      <c r="L15" s="48" t="s">
        <v>51</v>
      </c>
    </row>
    <row r="16" spans="1:12" ht="14.25">
      <c r="A16" s="20">
        <v>203</v>
      </c>
      <c r="B16" s="76">
        <v>1356</v>
      </c>
      <c r="C16" s="54">
        <v>4948</v>
      </c>
      <c r="D16" s="123">
        <f t="shared" si="3"/>
        <v>3592</v>
      </c>
      <c r="E16" s="54">
        <v>755.58</v>
      </c>
      <c r="F16" s="54">
        <v>12.42</v>
      </c>
      <c r="G16" s="145">
        <f t="shared" si="1"/>
        <v>0.9835622965139363</v>
      </c>
      <c r="H16" s="74">
        <v>0</v>
      </c>
      <c r="I16" s="54">
        <v>644.62</v>
      </c>
      <c r="J16" s="87">
        <f t="shared" si="4"/>
        <v>5.572275138841488</v>
      </c>
      <c r="K16" s="71">
        <v>0</v>
      </c>
      <c r="L16" s="48" t="s">
        <v>51</v>
      </c>
    </row>
    <row r="17" spans="1:12" ht="14.25">
      <c r="A17" s="20">
        <v>204</v>
      </c>
      <c r="B17" s="76">
        <v>1367</v>
      </c>
      <c r="C17" s="54">
        <v>4343</v>
      </c>
      <c r="D17" s="123">
        <f t="shared" si="3"/>
        <v>2976</v>
      </c>
      <c r="E17" s="54">
        <v>766</v>
      </c>
      <c r="F17" s="54">
        <v>2</v>
      </c>
      <c r="G17" s="145">
        <f t="shared" si="1"/>
        <v>0.9973890339425587</v>
      </c>
      <c r="H17" s="74">
        <v>0</v>
      </c>
      <c r="I17" s="54">
        <v>618.9</v>
      </c>
      <c r="J17" s="87">
        <f t="shared" si="4"/>
        <v>4.808531265147843</v>
      </c>
      <c r="K17" s="71">
        <v>0</v>
      </c>
      <c r="L17" s="48" t="s">
        <v>51</v>
      </c>
    </row>
    <row r="18" spans="1:12" ht="14.25">
      <c r="A18" s="20">
        <v>205</v>
      </c>
      <c r="B18" s="76">
        <v>1667</v>
      </c>
      <c r="C18" s="54">
        <v>7125</v>
      </c>
      <c r="D18" s="123">
        <f t="shared" si="3"/>
        <v>5458</v>
      </c>
      <c r="E18" s="54">
        <v>759.75</v>
      </c>
      <c r="F18" s="54">
        <v>8.25</v>
      </c>
      <c r="G18" s="145">
        <f t="shared" si="1"/>
        <v>0.9891411648568608</v>
      </c>
      <c r="H18" s="74">
        <v>0</v>
      </c>
      <c r="I18" s="54">
        <v>933.4</v>
      </c>
      <c r="J18" s="87">
        <f t="shared" si="4"/>
        <v>5.847439468609386</v>
      </c>
      <c r="K18" s="71">
        <v>0</v>
      </c>
      <c r="L18" s="48" t="s">
        <v>51</v>
      </c>
    </row>
    <row r="19" spans="1:12" ht="14.25">
      <c r="A19" s="20">
        <v>206</v>
      </c>
      <c r="B19" s="76">
        <v>1387</v>
      </c>
      <c r="C19" s="54">
        <v>6488</v>
      </c>
      <c r="D19" s="123">
        <f t="shared" si="3"/>
        <v>5101</v>
      </c>
      <c r="E19" s="54">
        <v>755.75</v>
      </c>
      <c r="F19" s="54">
        <v>12.25</v>
      </c>
      <c r="G19" s="145">
        <f t="shared" si="1"/>
        <v>0.9837909361561363</v>
      </c>
      <c r="H19" s="74">
        <v>0</v>
      </c>
      <c r="I19" s="54">
        <v>840.64</v>
      </c>
      <c r="J19" s="87">
        <f t="shared" si="4"/>
        <v>6.0679958127141225</v>
      </c>
      <c r="K19" s="71">
        <v>0</v>
      </c>
      <c r="L19" s="48" t="s">
        <v>51</v>
      </c>
    </row>
    <row r="20" spans="1:12" ht="14.25">
      <c r="A20" s="20">
        <v>207</v>
      </c>
      <c r="B20" s="76">
        <v>1380</v>
      </c>
      <c r="C20" s="54">
        <v>6908</v>
      </c>
      <c r="D20" s="123">
        <f t="shared" si="3"/>
        <v>5528</v>
      </c>
      <c r="E20" s="54">
        <v>760.08</v>
      </c>
      <c r="F20" s="54">
        <v>7.92</v>
      </c>
      <c r="G20" s="145">
        <f t="shared" si="1"/>
        <v>0.9895800442058731</v>
      </c>
      <c r="H20" s="74">
        <v>0</v>
      </c>
      <c r="I20" s="54">
        <v>1056.1</v>
      </c>
      <c r="J20" s="87">
        <f t="shared" si="4"/>
        <v>5.23435280749929</v>
      </c>
      <c r="K20" s="71">
        <v>0</v>
      </c>
      <c r="L20" s="48" t="s">
        <v>51</v>
      </c>
    </row>
    <row r="21" spans="1:12" ht="14.25">
      <c r="A21" s="20">
        <v>208</v>
      </c>
      <c r="B21" s="76">
        <v>1490</v>
      </c>
      <c r="C21" s="54">
        <v>8000</v>
      </c>
      <c r="D21" s="123">
        <f t="shared" si="3"/>
        <v>6510</v>
      </c>
      <c r="E21" s="54">
        <v>759.5</v>
      </c>
      <c r="F21" s="54">
        <v>8.5</v>
      </c>
      <c r="G21" s="145">
        <f t="shared" si="1"/>
        <v>0.9888084265964451</v>
      </c>
      <c r="H21" s="74">
        <v>0</v>
      </c>
      <c r="I21" s="54">
        <v>1173.7</v>
      </c>
      <c r="J21" s="87">
        <f t="shared" si="4"/>
        <v>5.546562153872369</v>
      </c>
      <c r="K21" s="71">
        <v>0</v>
      </c>
      <c r="L21" s="48" t="s">
        <v>51</v>
      </c>
    </row>
    <row r="22" spans="1:12" ht="14.25">
      <c r="A22" s="20">
        <v>209</v>
      </c>
      <c r="B22" s="76">
        <v>1447</v>
      </c>
      <c r="C22" s="54">
        <v>7169</v>
      </c>
      <c r="D22" s="123">
        <f t="shared" si="3"/>
        <v>5722</v>
      </c>
      <c r="E22" s="54">
        <v>759.83</v>
      </c>
      <c r="F22" s="54">
        <v>8.17</v>
      </c>
      <c r="G22" s="145">
        <f t="shared" si="1"/>
        <v>0.9892475948567443</v>
      </c>
      <c r="H22" s="74">
        <v>0</v>
      </c>
      <c r="I22" s="54">
        <v>939.1</v>
      </c>
      <c r="J22" s="87">
        <f t="shared" si="4"/>
        <v>6.093067830901927</v>
      </c>
      <c r="K22" s="71">
        <v>0</v>
      </c>
      <c r="L22" s="48" t="s">
        <v>51</v>
      </c>
    </row>
    <row r="23" spans="1:12" ht="14.25">
      <c r="A23" s="20">
        <v>210</v>
      </c>
      <c r="B23" s="76">
        <v>1499</v>
      </c>
      <c r="C23" s="54">
        <v>6266</v>
      </c>
      <c r="D23" s="123">
        <f t="shared" si="3"/>
        <v>4767</v>
      </c>
      <c r="E23" s="54">
        <v>749.25</v>
      </c>
      <c r="F23" s="54">
        <v>18.75</v>
      </c>
      <c r="G23" s="145">
        <f t="shared" si="1"/>
        <v>0.974974974974975</v>
      </c>
      <c r="H23" s="74">
        <v>0</v>
      </c>
      <c r="I23" s="54">
        <v>798.2</v>
      </c>
      <c r="J23" s="87">
        <f t="shared" si="4"/>
        <v>5.972187421698822</v>
      </c>
      <c r="K23" s="71">
        <v>0</v>
      </c>
      <c r="L23" s="48" t="s">
        <v>51</v>
      </c>
    </row>
    <row r="24" spans="1:12" ht="14.25">
      <c r="A24" s="20">
        <v>211</v>
      </c>
      <c r="B24" s="76">
        <v>1368</v>
      </c>
      <c r="C24" s="54">
        <v>5970</v>
      </c>
      <c r="D24" s="123">
        <f t="shared" si="3"/>
        <v>4602</v>
      </c>
      <c r="E24" s="54">
        <v>763.25</v>
      </c>
      <c r="F24" s="54">
        <v>4.75</v>
      </c>
      <c r="G24" s="145">
        <f t="shared" si="1"/>
        <v>0.9937766131673763</v>
      </c>
      <c r="H24" s="74">
        <v>0</v>
      </c>
      <c r="I24" s="54">
        <v>782.9</v>
      </c>
      <c r="J24" s="87">
        <f t="shared" si="4"/>
        <v>5.878145357006003</v>
      </c>
      <c r="K24" s="71">
        <v>0</v>
      </c>
      <c r="L24" s="48" t="s">
        <v>51</v>
      </c>
    </row>
    <row r="25" spans="1:12" ht="14.25">
      <c r="A25" s="20">
        <v>212</v>
      </c>
      <c r="B25" s="76">
        <v>1383</v>
      </c>
      <c r="C25" s="54">
        <v>7337</v>
      </c>
      <c r="D25" s="123">
        <f t="shared" si="3"/>
        <v>5954</v>
      </c>
      <c r="E25" s="54">
        <v>757.17</v>
      </c>
      <c r="F25" s="54">
        <v>10.83</v>
      </c>
      <c r="G25" s="145">
        <f t="shared" si="1"/>
        <v>0.9856967391735013</v>
      </c>
      <c r="H25" s="74">
        <v>0</v>
      </c>
      <c r="I25" s="54">
        <v>1026.1</v>
      </c>
      <c r="J25" s="87">
        <f t="shared" si="4"/>
        <v>5.8025533573725765</v>
      </c>
      <c r="K25" s="71">
        <v>0</v>
      </c>
      <c r="L25" s="48" t="s">
        <v>51</v>
      </c>
    </row>
    <row r="26" spans="1:12" ht="14.25">
      <c r="A26" s="20">
        <v>213</v>
      </c>
      <c r="B26" s="76">
        <v>1397</v>
      </c>
      <c r="C26" s="54">
        <v>7743</v>
      </c>
      <c r="D26" s="123">
        <f t="shared" si="3"/>
        <v>6346</v>
      </c>
      <c r="E26" s="54">
        <v>754.15</v>
      </c>
      <c r="F26" s="54">
        <v>13.85</v>
      </c>
      <c r="G26" s="145">
        <f t="shared" si="1"/>
        <v>0.9816349532586355</v>
      </c>
      <c r="H26" s="74">
        <v>0</v>
      </c>
      <c r="I26" s="54">
        <v>1072.1</v>
      </c>
      <c r="J26" s="87">
        <f t="shared" si="4"/>
        <v>5.91922395298946</v>
      </c>
      <c r="K26" s="71">
        <v>0</v>
      </c>
      <c r="L26" s="48" t="s">
        <v>51</v>
      </c>
    </row>
    <row r="27" spans="1:12" ht="14.25">
      <c r="A27" s="20">
        <v>214</v>
      </c>
      <c r="B27" s="76">
        <v>1536</v>
      </c>
      <c r="C27" s="54">
        <v>7806</v>
      </c>
      <c r="D27" s="123">
        <f t="shared" si="3"/>
        <v>6270</v>
      </c>
      <c r="E27" s="54">
        <v>758.92</v>
      </c>
      <c r="F27" s="54">
        <v>9.08</v>
      </c>
      <c r="G27" s="145">
        <f t="shared" si="1"/>
        <v>0.9880356295788751</v>
      </c>
      <c r="H27" s="74">
        <v>1</v>
      </c>
      <c r="I27" s="54">
        <v>955.4</v>
      </c>
      <c r="J27" s="87">
        <f t="shared" si="4"/>
        <v>6.562696252878376</v>
      </c>
      <c r="K27" s="71">
        <v>0</v>
      </c>
      <c r="L27" s="48" t="s">
        <v>51</v>
      </c>
    </row>
    <row r="28" spans="1:12" ht="14.25">
      <c r="A28" s="20">
        <v>215</v>
      </c>
      <c r="B28" s="76">
        <v>1397</v>
      </c>
      <c r="C28" s="54">
        <v>6399</v>
      </c>
      <c r="D28" s="123">
        <f t="shared" si="3"/>
        <v>5002</v>
      </c>
      <c r="E28" s="54">
        <v>760.75</v>
      </c>
      <c r="F28" s="54">
        <v>7.25</v>
      </c>
      <c r="G28" s="145">
        <f t="shared" si="1"/>
        <v>0.9904699309891555</v>
      </c>
      <c r="H28" s="74">
        <v>0</v>
      </c>
      <c r="I28" s="54">
        <v>933.1</v>
      </c>
      <c r="J28" s="87">
        <f t="shared" si="4"/>
        <v>5.3606258707534025</v>
      </c>
      <c r="K28" s="71">
        <v>0</v>
      </c>
      <c r="L28" s="48" t="s">
        <v>51</v>
      </c>
    </row>
    <row r="29" spans="1:12" ht="14.25">
      <c r="A29" s="20">
        <v>216</v>
      </c>
      <c r="B29" s="76">
        <v>1418</v>
      </c>
      <c r="C29" s="54">
        <v>6420</v>
      </c>
      <c r="D29" s="123">
        <f t="shared" si="3"/>
        <v>5002</v>
      </c>
      <c r="E29" s="54">
        <v>761.15</v>
      </c>
      <c r="F29" s="54">
        <v>6.85</v>
      </c>
      <c r="G29" s="145">
        <f t="shared" si="1"/>
        <v>0.9910004598305195</v>
      </c>
      <c r="H29" s="74">
        <v>0</v>
      </c>
      <c r="I29" s="54">
        <v>887.3</v>
      </c>
      <c r="J29" s="87">
        <f t="shared" si="4"/>
        <v>5.637326721514708</v>
      </c>
      <c r="K29" s="71">
        <v>0</v>
      </c>
      <c r="L29" s="48" t="s">
        <v>51</v>
      </c>
    </row>
    <row r="30" spans="1:12" ht="14.25">
      <c r="A30" s="20">
        <v>217</v>
      </c>
      <c r="B30" s="76">
        <v>2545</v>
      </c>
      <c r="C30" s="54">
        <v>7472</v>
      </c>
      <c r="D30" s="123">
        <f t="shared" si="3"/>
        <v>4927</v>
      </c>
      <c r="E30" s="54">
        <v>759.12</v>
      </c>
      <c r="F30" s="54">
        <v>8.88</v>
      </c>
      <c r="G30" s="145">
        <f t="shared" si="1"/>
        <v>0.9883022447043945</v>
      </c>
      <c r="H30" s="74">
        <v>0</v>
      </c>
      <c r="I30" s="54">
        <v>940.2</v>
      </c>
      <c r="J30" s="87">
        <f t="shared" si="4"/>
        <v>5.240374388427994</v>
      </c>
      <c r="K30" s="71">
        <v>0</v>
      </c>
      <c r="L30" s="48" t="s">
        <v>51</v>
      </c>
    </row>
    <row r="31" spans="1:12" ht="14.25">
      <c r="A31" s="20">
        <v>218</v>
      </c>
      <c r="B31" s="76">
        <v>1693</v>
      </c>
      <c r="C31" s="54">
        <v>8025</v>
      </c>
      <c r="D31" s="123">
        <f t="shared" si="3"/>
        <v>6332</v>
      </c>
      <c r="E31" s="54">
        <v>763.66</v>
      </c>
      <c r="F31" s="54">
        <v>4.34</v>
      </c>
      <c r="G31" s="145">
        <f t="shared" si="1"/>
        <v>0.9943168425739203</v>
      </c>
      <c r="H31" s="74">
        <v>0</v>
      </c>
      <c r="I31" s="54">
        <v>1043.5</v>
      </c>
      <c r="J31" s="87">
        <f t="shared" si="4"/>
        <v>6.068040249161476</v>
      </c>
      <c r="K31" s="71">
        <v>0</v>
      </c>
      <c r="L31" s="48" t="s">
        <v>51</v>
      </c>
    </row>
    <row r="32" spans="1:12" ht="14.25">
      <c r="A32" s="20">
        <v>219</v>
      </c>
      <c r="B32" s="76">
        <v>1516</v>
      </c>
      <c r="C32" s="54">
        <v>7494</v>
      </c>
      <c r="D32" s="123">
        <f t="shared" si="3"/>
        <v>5978</v>
      </c>
      <c r="E32" s="54">
        <v>765.75</v>
      </c>
      <c r="F32" s="54">
        <v>2.25</v>
      </c>
      <c r="G32" s="145">
        <f t="shared" si="1"/>
        <v>0.9970617042115573</v>
      </c>
      <c r="H32" s="74">
        <v>0</v>
      </c>
      <c r="I32" s="54">
        <v>959.1</v>
      </c>
      <c r="J32" s="87">
        <f t="shared" si="4"/>
        <v>6.2329267021165675</v>
      </c>
      <c r="K32" s="71">
        <v>0</v>
      </c>
      <c r="L32" s="48" t="s">
        <v>51</v>
      </c>
    </row>
    <row r="33" spans="1:12" ht="14.25">
      <c r="A33" s="20">
        <v>220</v>
      </c>
      <c r="B33" s="76">
        <v>1373</v>
      </c>
      <c r="C33" s="54">
        <v>6218</v>
      </c>
      <c r="D33" s="123">
        <f t="shared" si="3"/>
        <v>4845</v>
      </c>
      <c r="E33" s="54">
        <v>760.75</v>
      </c>
      <c r="F33" s="54">
        <v>7.25</v>
      </c>
      <c r="G33" s="145">
        <f t="shared" si="1"/>
        <v>0.9904699309891555</v>
      </c>
      <c r="H33" s="74">
        <v>0</v>
      </c>
      <c r="I33" s="54">
        <v>999.4</v>
      </c>
      <c r="J33" s="87">
        <f t="shared" si="4"/>
        <v>4.847908745247149</v>
      </c>
      <c r="K33" s="71">
        <v>0</v>
      </c>
      <c r="L33" s="48" t="s">
        <v>51</v>
      </c>
    </row>
    <row r="34" spans="1:14" ht="14.25">
      <c r="A34" s="20">
        <v>441</v>
      </c>
      <c r="B34" s="76">
        <v>133170</v>
      </c>
      <c r="C34" s="54">
        <v>135572</v>
      </c>
      <c r="D34" s="123">
        <f t="shared" si="0"/>
        <v>2402</v>
      </c>
      <c r="E34" s="54">
        <v>758.08</v>
      </c>
      <c r="F34" s="54">
        <v>9.92</v>
      </c>
      <c r="G34" s="145">
        <f aca="true" t="shared" si="5" ref="G34:G78">(E34-F34)/E34</f>
        <v>0.9869143098353736</v>
      </c>
      <c r="H34" s="74">
        <v>1</v>
      </c>
      <c r="I34" s="54">
        <v>564.8</v>
      </c>
      <c r="J34" s="87">
        <f t="shared" si="2"/>
        <v>4.252832861189802</v>
      </c>
      <c r="K34" s="55">
        <v>0</v>
      </c>
      <c r="L34" s="48" t="s">
        <v>8</v>
      </c>
      <c r="M34" s="84"/>
      <c r="N34" s="84"/>
    </row>
    <row r="35" spans="1:14" ht="14.25">
      <c r="A35" s="20">
        <v>442</v>
      </c>
      <c r="B35" s="76">
        <v>152483</v>
      </c>
      <c r="C35" s="54">
        <v>156470</v>
      </c>
      <c r="D35" s="123">
        <f t="shared" si="0"/>
        <v>3987</v>
      </c>
      <c r="E35" s="54">
        <v>763.5</v>
      </c>
      <c r="F35" s="54">
        <v>4.5</v>
      </c>
      <c r="G35" s="145">
        <f t="shared" si="5"/>
        <v>0.9941060903732809</v>
      </c>
      <c r="H35" s="74">
        <v>0</v>
      </c>
      <c r="I35" s="54">
        <v>1036.5</v>
      </c>
      <c r="J35" s="87">
        <f t="shared" si="2"/>
        <v>3.8465991316931984</v>
      </c>
      <c r="K35" s="55">
        <v>3</v>
      </c>
      <c r="L35" s="48" t="s">
        <v>8</v>
      </c>
      <c r="M35" s="84"/>
      <c r="N35" s="84"/>
    </row>
    <row r="36" spans="1:14" ht="14.25">
      <c r="A36" s="20">
        <v>445</v>
      </c>
      <c r="B36" s="76">
        <v>14636</v>
      </c>
      <c r="C36" s="54">
        <v>17008</v>
      </c>
      <c r="D36" s="123">
        <f t="shared" si="0"/>
        <v>2372</v>
      </c>
      <c r="E36" s="54">
        <v>748.25</v>
      </c>
      <c r="F36" s="54">
        <v>19.75</v>
      </c>
      <c r="G36" s="145">
        <f t="shared" si="5"/>
        <v>0.9736050785165385</v>
      </c>
      <c r="H36" s="74">
        <v>0</v>
      </c>
      <c r="I36" s="54">
        <v>682.9</v>
      </c>
      <c r="J36" s="87">
        <f t="shared" si="2"/>
        <v>3.473422170156685</v>
      </c>
      <c r="K36" s="55">
        <v>2</v>
      </c>
      <c r="L36" s="48" t="s">
        <v>8</v>
      </c>
      <c r="M36" s="84"/>
      <c r="N36" s="84"/>
    </row>
    <row r="37" spans="1:14" ht="14.25">
      <c r="A37" s="20">
        <v>501</v>
      </c>
      <c r="B37" s="76">
        <v>59687</v>
      </c>
      <c r="C37" s="54">
        <v>64434</v>
      </c>
      <c r="D37" s="123">
        <f t="shared" si="0"/>
        <v>4747</v>
      </c>
      <c r="E37" s="54">
        <v>760.5</v>
      </c>
      <c r="F37" s="54">
        <v>7.5</v>
      </c>
      <c r="G37" s="145">
        <f>(E37-F37)/E37</f>
        <v>0.9901380670611439</v>
      </c>
      <c r="H37" s="74">
        <v>0</v>
      </c>
      <c r="I37" s="54">
        <v>1234</v>
      </c>
      <c r="J37" s="87">
        <f t="shared" si="2"/>
        <v>3.846839546191248</v>
      </c>
      <c r="K37" s="55">
        <v>0</v>
      </c>
      <c r="L37" s="15" t="s">
        <v>8</v>
      </c>
      <c r="M37" s="84"/>
      <c r="N37" s="84"/>
    </row>
    <row r="38" spans="1:14" ht="14.25">
      <c r="A38" s="20">
        <v>502</v>
      </c>
      <c r="B38" s="76">
        <v>36206</v>
      </c>
      <c r="C38" s="54">
        <v>41031</v>
      </c>
      <c r="D38" s="123">
        <f t="shared" si="0"/>
        <v>4825</v>
      </c>
      <c r="E38" s="54">
        <v>758.92</v>
      </c>
      <c r="F38" s="54">
        <v>9.08</v>
      </c>
      <c r="G38" s="145">
        <f>(E38-F38)/E38</f>
        <v>0.9880356295788751</v>
      </c>
      <c r="H38" s="74">
        <v>1</v>
      </c>
      <c r="I38" s="54">
        <v>1317</v>
      </c>
      <c r="J38" s="87">
        <f t="shared" si="2"/>
        <v>3.663629460895976</v>
      </c>
      <c r="K38" s="55">
        <v>0</v>
      </c>
      <c r="L38" s="15" t="s">
        <v>8</v>
      </c>
      <c r="M38" s="84"/>
      <c r="N38" s="84"/>
    </row>
    <row r="39" spans="1:14" ht="14.25">
      <c r="A39" s="20">
        <v>503</v>
      </c>
      <c r="B39" s="76">
        <v>11271</v>
      </c>
      <c r="C39" s="54">
        <v>15203</v>
      </c>
      <c r="D39" s="123">
        <f t="shared" si="0"/>
        <v>3932</v>
      </c>
      <c r="E39" s="54">
        <v>740.92</v>
      </c>
      <c r="F39" s="54">
        <v>27.08</v>
      </c>
      <c r="G39" s="145">
        <f t="shared" si="5"/>
        <v>0.9634508448955352</v>
      </c>
      <c r="H39" s="74">
        <v>0</v>
      </c>
      <c r="I39" s="54">
        <v>1063.2</v>
      </c>
      <c r="J39" s="87">
        <f t="shared" si="2"/>
        <v>3.6982693754702782</v>
      </c>
      <c r="K39" s="55">
        <v>2</v>
      </c>
      <c r="L39" s="15" t="s">
        <v>8</v>
      </c>
      <c r="M39" s="84"/>
      <c r="N39" s="84"/>
    </row>
    <row r="40" spans="1:14" ht="14.25">
      <c r="A40" s="20">
        <v>504</v>
      </c>
      <c r="B40" s="76">
        <v>41534</v>
      </c>
      <c r="C40" s="54">
        <v>888</v>
      </c>
      <c r="D40" s="123">
        <v>2966</v>
      </c>
      <c r="E40" s="54">
        <v>729.83</v>
      </c>
      <c r="F40" s="54">
        <v>38.17</v>
      </c>
      <c r="G40" s="145">
        <f t="shared" si="5"/>
        <v>0.9477001493498487</v>
      </c>
      <c r="H40" s="74">
        <v>0</v>
      </c>
      <c r="I40" s="54">
        <v>878.6</v>
      </c>
      <c r="J40" s="87">
        <f t="shared" si="2"/>
        <v>3.375825176417027</v>
      </c>
      <c r="K40" s="55">
        <v>1</v>
      </c>
      <c r="L40" s="15" t="s">
        <v>8</v>
      </c>
      <c r="M40" s="84"/>
      <c r="N40" s="84"/>
    </row>
    <row r="41" spans="1:14" ht="14.25">
      <c r="A41" s="20">
        <v>505</v>
      </c>
      <c r="B41" s="76">
        <v>114938</v>
      </c>
      <c r="C41" s="54">
        <v>117369</v>
      </c>
      <c r="D41" s="123">
        <f t="shared" si="0"/>
        <v>2431</v>
      </c>
      <c r="E41" s="54">
        <v>728.5</v>
      </c>
      <c r="F41" s="54">
        <v>39.5</v>
      </c>
      <c r="G41" s="145">
        <f t="shared" si="5"/>
        <v>0.9457789979409746</v>
      </c>
      <c r="H41" s="170">
        <v>1</v>
      </c>
      <c r="I41" s="54">
        <v>670.5</v>
      </c>
      <c r="J41" s="87">
        <f t="shared" si="2"/>
        <v>3.6256524981357194</v>
      </c>
      <c r="K41" s="55">
        <v>0</v>
      </c>
      <c r="L41" s="15" t="s">
        <v>8</v>
      </c>
      <c r="M41" s="84"/>
      <c r="N41" s="84"/>
    </row>
    <row r="42" spans="1:12" ht="14.25">
      <c r="A42" s="20">
        <v>506</v>
      </c>
      <c r="B42" s="76">
        <v>12188</v>
      </c>
      <c r="C42" s="54">
        <v>16210</v>
      </c>
      <c r="D42" s="123">
        <f t="shared" si="0"/>
        <v>4022</v>
      </c>
      <c r="E42" s="54">
        <v>757.41</v>
      </c>
      <c r="F42" s="54">
        <v>10.59</v>
      </c>
      <c r="G42" s="145">
        <f t="shared" si="5"/>
        <v>0.9860181407692002</v>
      </c>
      <c r="H42" s="170">
        <v>0</v>
      </c>
      <c r="I42" s="54">
        <v>953.4</v>
      </c>
      <c r="J42" s="87">
        <f t="shared" si="2"/>
        <v>4.21858611285924</v>
      </c>
      <c r="K42" s="55">
        <v>0</v>
      </c>
      <c r="L42" s="15" t="s">
        <v>8</v>
      </c>
    </row>
    <row r="43" spans="1:12" ht="14.25">
      <c r="A43" s="20">
        <v>507</v>
      </c>
      <c r="B43" s="76">
        <v>57293</v>
      </c>
      <c r="C43" s="54">
        <v>62041</v>
      </c>
      <c r="D43" s="123">
        <f t="shared" si="0"/>
        <v>4748</v>
      </c>
      <c r="E43" s="54">
        <v>758.5</v>
      </c>
      <c r="F43" s="54">
        <v>9.5</v>
      </c>
      <c r="G43" s="145">
        <f t="shared" si="5"/>
        <v>0.987475280158207</v>
      </c>
      <c r="H43" s="170">
        <v>0</v>
      </c>
      <c r="I43" s="54">
        <v>1288.3</v>
      </c>
      <c r="J43" s="87">
        <f t="shared" si="2"/>
        <v>3.685476985174261</v>
      </c>
      <c r="K43" s="55">
        <v>1</v>
      </c>
      <c r="L43" s="15" t="s">
        <v>8</v>
      </c>
    </row>
    <row r="44" spans="1:12" ht="14.25">
      <c r="A44" s="20">
        <v>508</v>
      </c>
      <c r="B44" s="76">
        <v>129342</v>
      </c>
      <c r="C44" s="54">
        <v>134524</v>
      </c>
      <c r="D44" s="123">
        <f t="shared" si="0"/>
        <v>5182</v>
      </c>
      <c r="E44">
        <v>753.84</v>
      </c>
      <c r="F44" s="54">
        <v>14.16</v>
      </c>
      <c r="G44" s="145">
        <f t="shared" si="5"/>
        <v>0.9812161731932506</v>
      </c>
      <c r="H44" s="170">
        <v>0</v>
      </c>
      <c r="I44" s="54">
        <v>1381.7</v>
      </c>
      <c r="J44" s="87">
        <f t="shared" si="2"/>
        <v>3.7504523413186655</v>
      </c>
      <c r="K44" s="55">
        <v>0</v>
      </c>
      <c r="L44" s="15" t="s">
        <v>8</v>
      </c>
    </row>
    <row r="45" spans="1:12" ht="14.25">
      <c r="A45" s="20">
        <v>509</v>
      </c>
      <c r="B45" s="76">
        <v>255338</v>
      </c>
      <c r="C45" s="54">
        <v>255338</v>
      </c>
      <c r="D45" s="123">
        <f t="shared" si="0"/>
        <v>0</v>
      </c>
      <c r="E45" s="54">
        <v>0</v>
      </c>
      <c r="F45" s="54">
        <v>768</v>
      </c>
      <c r="G45" s="145">
        <v>0</v>
      </c>
      <c r="H45" s="170">
        <v>0</v>
      </c>
      <c r="I45" s="54">
        <v>0</v>
      </c>
      <c r="J45" s="87">
        <f t="shared" si="2"/>
        <v>0</v>
      </c>
      <c r="K45" s="55">
        <v>0</v>
      </c>
      <c r="L45" s="15" t="s">
        <v>8</v>
      </c>
    </row>
    <row r="46" spans="1:12" ht="14.25">
      <c r="A46" s="20">
        <v>510</v>
      </c>
      <c r="B46" s="76">
        <v>1861</v>
      </c>
      <c r="C46" s="54">
        <v>4285</v>
      </c>
      <c r="D46" s="123">
        <f t="shared" si="0"/>
        <v>2424</v>
      </c>
      <c r="E46" s="54">
        <v>737.17</v>
      </c>
      <c r="F46" s="54">
        <v>30.83</v>
      </c>
      <c r="G46" s="145">
        <f t="shared" si="5"/>
        <v>0.9581778965503208</v>
      </c>
      <c r="H46" s="170">
        <v>0</v>
      </c>
      <c r="I46" s="54">
        <v>631.7</v>
      </c>
      <c r="J46" s="87">
        <f t="shared" si="2"/>
        <v>3.837264524299509</v>
      </c>
      <c r="K46" s="55">
        <v>0</v>
      </c>
      <c r="L46" s="15" t="s">
        <v>8</v>
      </c>
    </row>
    <row r="47" spans="1:12" ht="14.25">
      <c r="A47" s="20">
        <v>511</v>
      </c>
      <c r="B47" s="76">
        <v>10993</v>
      </c>
      <c r="C47" s="54">
        <v>15450</v>
      </c>
      <c r="D47" s="123">
        <f t="shared" si="0"/>
        <v>4457</v>
      </c>
      <c r="E47">
        <v>751.82</v>
      </c>
      <c r="F47" s="54">
        <v>16.18</v>
      </c>
      <c r="G47" s="145">
        <f t="shared" si="5"/>
        <v>0.9784788912239633</v>
      </c>
      <c r="H47" s="170">
        <v>1</v>
      </c>
      <c r="I47" s="54">
        <v>1334.8</v>
      </c>
      <c r="J47" s="87">
        <f t="shared" si="2"/>
        <v>3.3390770152831886</v>
      </c>
      <c r="K47" s="55">
        <v>0</v>
      </c>
      <c r="L47" s="15" t="s">
        <v>8</v>
      </c>
    </row>
    <row r="48" spans="1:12" ht="14.25">
      <c r="A48" s="20">
        <v>512</v>
      </c>
      <c r="B48" s="76">
        <v>13482</v>
      </c>
      <c r="C48" s="54">
        <v>17172</v>
      </c>
      <c r="D48" s="123">
        <f t="shared" si="0"/>
        <v>3690</v>
      </c>
      <c r="E48" s="54">
        <v>749.33</v>
      </c>
      <c r="F48" s="54">
        <v>18.67</v>
      </c>
      <c r="G48" s="145">
        <f t="shared" si="5"/>
        <v>0.9750844087384731</v>
      </c>
      <c r="H48" s="170">
        <v>0</v>
      </c>
      <c r="I48" s="54">
        <v>1037.4</v>
      </c>
      <c r="J48" s="87">
        <f t="shared" si="2"/>
        <v>3.5569693464430303</v>
      </c>
      <c r="K48" s="55">
        <v>0</v>
      </c>
      <c r="L48" s="15" t="s">
        <v>8</v>
      </c>
    </row>
    <row r="49" spans="1:12" ht="14.25">
      <c r="A49" s="20">
        <v>513</v>
      </c>
      <c r="B49" s="76">
        <v>24224</v>
      </c>
      <c r="C49" s="54">
        <v>24224</v>
      </c>
      <c r="D49" s="123">
        <f t="shared" si="0"/>
        <v>0</v>
      </c>
      <c r="E49" s="54">
        <v>0</v>
      </c>
      <c r="F49" s="54">
        <v>768</v>
      </c>
      <c r="G49" s="145">
        <v>0</v>
      </c>
      <c r="H49" s="74">
        <v>0</v>
      </c>
      <c r="I49" s="54">
        <v>0</v>
      </c>
      <c r="J49" s="87">
        <f t="shared" si="2"/>
        <v>0</v>
      </c>
      <c r="K49" s="55">
        <v>0</v>
      </c>
      <c r="L49" s="15" t="s">
        <v>8</v>
      </c>
    </row>
    <row r="50" spans="1:12" ht="14.25">
      <c r="A50" s="20">
        <v>514</v>
      </c>
      <c r="B50" s="76">
        <v>335456</v>
      </c>
      <c r="C50" s="54">
        <v>335545</v>
      </c>
      <c r="D50" s="123">
        <f t="shared" si="0"/>
        <v>89</v>
      </c>
      <c r="E50" s="54">
        <v>0</v>
      </c>
      <c r="F50" s="54">
        <v>768</v>
      </c>
      <c r="G50" s="145">
        <v>0</v>
      </c>
      <c r="H50" s="170">
        <v>0</v>
      </c>
      <c r="I50" s="54">
        <v>0</v>
      </c>
      <c r="J50" s="87">
        <f t="shared" si="2"/>
        <v>0</v>
      </c>
      <c r="K50" s="55">
        <v>0</v>
      </c>
      <c r="L50" s="15" t="s">
        <v>8</v>
      </c>
    </row>
    <row r="51" spans="1:12" ht="14.25">
      <c r="A51" s="20">
        <v>515</v>
      </c>
      <c r="B51" s="76">
        <v>147663</v>
      </c>
      <c r="C51" s="54">
        <v>152438</v>
      </c>
      <c r="D51" s="123">
        <f t="shared" si="0"/>
        <v>4775</v>
      </c>
      <c r="E51" s="54">
        <v>746.75</v>
      </c>
      <c r="F51" s="54">
        <v>21.25</v>
      </c>
      <c r="G51" s="145">
        <f t="shared" si="5"/>
        <v>0.9715433545363241</v>
      </c>
      <c r="H51" s="170">
        <v>0</v>
      </c>
      <c r="I51" s="54">
        <v>1434.2</v>
      </c>
      <c r="J51" s="87">
        <f t="shared" si="2"/>
        <v>3.3293822339980474</v>
      </c>
      <c r="K51" s="55">
        <v>0</v>
      </c>
      <c r="L51" s="15" t="s">
        <v>8</v>
      </c>
    </row>
    <row r="52" spans="1:12" ht="14.25">
      <c r="A52" s="20">
        <v>516</v>
      </c>
      <c r="B52" s="76">
        <v>19129</v>
      </c>
      <c r="C52" s="54">
        <v>22915</v>
      </c>
      <c r="D52" s="123">
        <f t="shared" si="0"/>
        <v>3786</v>
      </c>
      <c r="E52" s="54">
        <v>728.82</v>
      </c>
      <c r="F52" s="54">
        <v>39.18</v>
      </c>
      <c r="G52" s="145">
        <f t="shared" si="5"/>
        <v>0.9462418704206801</v>
      </c>
      <c r="H52" s="170">
        <v>0</v>
      </c>
      <c r="I52" s="54">
        <v>1118.3</v>
      </c>
      <c r="J52" s="87">
        <f t="shared" si="2"/>
        <v>3.3854958419028884</v>
      </c>
      <c r="K52" s="55">
        <v>0</v>
      </c>
      <c r="L52" s="15" t="s">
        <v>8</v>
      </c>
    </row>
    <row r="53" spans="1:12" ht="14.25">
      <c r="A53" s="20">
        <v>517</v>
      </c>
      <c r="B53" s="76">
        <v>54227</v>
      </c>
      <c r="C53" s="54">
        <v>58990</v>
      </c>
      <c r="D53" s="123">
        <f t="shared" si="0"/>
        <v>4763</v>
      </c>
      <c r="E53" s="54">
        <v>736.58</v>
      </c>
      <c r="F53" s="54">
        <v>31.42</v>
      </c>
      <c r="G53" s="145">
        <f t="shared" si="5"/>
        <v>0.9573433978658124</v>
      </c>
      <c r="H53" s="170">
        <v>1</v>
      </c>
      <c r="I53" s="54">
        <v>1184</v>
      </c>
      <c r="J53" s="87">
        <f t="shared" si="2"/>
        <v>4.022804054054054</v>
      </c>
      <c r="K53" s="55">
        <v>0</v>
      </c>
      <c r="L53" s="15" t="s">
        <v>8</v>
      </c>
    </row>
    <row r="54" spans="1:12" ht="14.25">
      <c r="A54" s="20">
        <v>518</v>
      </c>
      <c r="B54" s="76">
        <v>56523</v>
      </c>
      <c r="C54" s="54">
        <v>1755</v>
      </c>
      <c r="D54" s="123">
        <v>3367</v>
      </c>
      <c r="E54" s="54">
        <v>736.58</v>
      </c>
      <c r="F54" s="54">
        <v>31.42</v>
      </c>
      <c r="G54" s="145">
        <f t="shared" si="5"/>
        <v>0.9573433978658124</v>
      </c>
      <c r="H54" s="170">
        <v>0</v>
      </c>
      <c r="I54" s="54">
        <v>959.4</v>
      </c>
      <c r="J54" s="87">
        <f t="shared" si="2"/>
        <v>3.5094850948509486</v>
      </c>
      <c r="K54" s="55">
        <v>0</v>
      </c>
      <c r="L54" s="15" t="s">
        <v>8</v>
      </c>
    </row>
    <row r="55" spans="1:12" ht="14.25">
      <c r="A55" s="20">
        <v>519</v>
      </c>
      <c r="B55" s="76">
        <v>61019</v>
      </c>
      <c r="C55" s="54">
        <v>66095</v>
      </c>
      <c r="D55" s="123">
        <f t="shared" si="0"/>
        <v>5076</v>
      </c>
      <c r="E55" s="54">
        <v>758.9</v>
      </c>
      <c r="F55" s="54">
        <v>9.1</v>
      </c>
      <c r="G55" s="145">
        <f t="shared" si="5"/>
        <v>0.9880089603373303</v>
      </c>
      <c r="H55" s="170">
        <v>0</v>
      </c>
      <c r="I55" s="54">
        <v>1322.9</v>
      </c>
      <c r="J55" s="87">
        <f t="shared" si="2"/>
        <v>3.8370247184216493</v>
      </c>
      <c r="K55" s="55">
        <v>2</v>
      </c>
      <c r="L55" s="15" t="s">
        <v>8</v>
      </c>
    </row>
    <row r="56" spans="1:12" ht="14.25">
      <c r="A56" s="20">
        <v>520</v>
      </c>
      <c r="B56" s="76">
        <v>90310</v>
      </c>
      <c r="C56" s="54">
        <v>95559</v>
      </c>
      <c r="D56" s="123">
        <f t="shared" si="0"/>
        <v>5249</v>
      </c>
      <c r="E56" s="54">
        <v>744.92</v>
      </c>
      <c r="F56" s="54">
        <v>23.08</v>
      </c>
      <c r="G56" s="145">
        <f t="shared" si="5"/>
        <v>0.9690168071739247</v>
      </c>
      <c r="H56" s="170">
        <v>0</v>
      </c>
      <c r="I56" s="54">
        <v>1335.6</v>
      </c>
      <c r="J56" s="87">
        <f t="shared" si="2"/>
        <v>3.930068882899072</v>
      </c>
      <c r="K56" s="55">
        <v>0</v>
      </c>
      <c r="L56" s="15" t="s">
        <v>8</v>
      </c>
    </row>
    <row r="57" spans="1:12" ht="14.25">
      <c r="A57" s="20">
        <v>522</v>
      </c>
      <c r="B57" s="76">
        <v>29199</v>
      </c>
      <c r="C57" s="54">
        <v>33391</v>
      </c>
      <c r="D57" s="123">
        <f t="shared" si="0"/>
        <v>4192</v>
      </c>
      <c r="E57" s="54">
        <v>733</v>
      </c>
      <c r="F57" s="54">
        <v>35</v>
      </c>
      <c r="G57" s="145">
        <f t="shared" si="5"/>
        <v>0.9522510231923602</v>
      </c>
      <c r="H57" s="170">
        <v>0</v>
      </c>
      <c r="I57" s="54">
        <v>1103.9</v>
      </c>
      <c r="J57" s="87">
        <f t="shared" si="2"/>
        <v>3.7974454207808677</v>
      </c>
      <c r="K57" s="55">
        <v>3</v>
      </c>
      <c r="L57" s="15" t="s">
        <v>8</v>
      </c>
    </row>
    <row r="58" spans="1:12" ht="14.25">
      <c r="A58" s="20">
        <v>523</v>
      </c>
      <c r="B58" s="76">
        <v>158655</v>
      </c>
      <c r="C58" s="54">
        <v>163578</v>
      </c>
      <c r="D58" s="123">
        <f t="shared" si="0"/>
        <v>4923</v>
      </c>
      <c r="E58" s="54">
        <v>753.16</v>
      </c>
      <c r="F58" s="54">
        <v>14.84</v>
      </c>
      <c r="G58" s="145">
        <f t="shared" si="5"/>
        <v>0.9802963513728822</v>
      </c>
      <c r="H58" s="170">
        <v>0</v>
      </c>
      <c r="I58" s="54">
        <v>1389.2</v>
      </c>
      <c r="J58" s="87">
        <f t="shared" si="2"/>
        <v>3.5437661963720126</v>
      </c>
      <c r="K58" s="55">
        <v>2</v>
      </c>
      <c r="L58" s="15" t="s">
        <v>8</v>
      </c>
    </row>
    <row r="59" spans="1:12" ht="14.25">
      <c r="A59" s="20">
        <v>524</v>
      </c>
      <c r="B59" s="76">
        <v>28995</v>
      </c>
      <c r="C59" s="54">
        <v>33680</v>
      </c>
      <c r="D59" s="123">
        <f t="shared" si="0"/>
        <v>4685</v>
      </c>
      <c r="E59" s="54">
        <v>749.92</v>
      </c>
      <c r="F59" s="54">
        <v>18.08</v>
      </c>
      <c r="G59" s="145">
        <f>(E59-F59)/E59</f>
        <v>0.9758907616812459</v>
      </c>
      <c r="H59" s="170">
        <v>0</v>
      </c>
      <c r="I59" s="54">
        <v>1263.9</v>
      </c>
      <c r="J59" s="87">
        <f t="shared" si="2"/>
        <v>3.7067805997309913</v>
      </c>
      <c r="K59" s="55">
        <v>0</v>
      </c>
      <c r="L59" s="15" t="s">
        <v>8</v>
      </c>
    </row>
    <row r="60" spans="1:12" ht="14.25">
      <c r="A60" s="20">
        <v>526</v>
      </c>
      <c r="B60" s="76">
        <v>256345</v>
      </c>
      <c r="C60" s="54">
        <v>260760</v>
      </c>
      <c r="D60" s="123">
        <f t="shared" si="0"/>
        <v>4415</v>
      </c>
      <c r="E60" s="54">
        <v>732.62</v>
      </c>
      <c r="F60" s="54">
        <v>35.38</v>
      </c>
      <c r="G60" s="145">
        <f t="shared" si="5"/>
        <v>0.9517075700909066</v>
      </c>
      <c r="H60" s="170">
        <v>0</v>
      </c>
      <c r="I60" s="54">
        <v>1236.5</v>
      </c>
      <c r="J60" s="87">
        <f t="shared" si="2"/>
        <v>3.5705620703598866</v>
      </c>
      <c r="K60" s="55">
        <v>0</v>
      </c>
      <c r="L60" s="15" t="s">
        <v>8</v>
      </c>
    </row>
    <row r="61" spans="1:12" ht="14.25">
      <c r="A61" s="20">
        <v>527</v>
      </c>
      <c r="B61" s="76">
        <v>92234</v>
      </c>
      <c r="C61" s="54">
        <v>95945</v>
      </c>
      <c r="D61" s="123">
        <f t="shared" si="0"/>
        <v>3711</v>
      </c>
      <c r="E61" s="54">
        <v>719.67</v>
      </c>
      <c r="F61" s="54">
        <v>48.33</v>
      </c>
      <c r="G61" s="145">
        <f t="shared" si="5"/>
        <v>0.9328442202676226</v>
      </c>
      <c r="H61" s="170">
        <v>0</v>
      </c>
      <c r="I61" s="54">
        <v>989.8</v>
      </c>
      <c r="J61" s="87">
        <f t="shared" si="2"/>
        <v>3.749242271165892</v>
      </c>
      <c r="K61" s="55">
        <v>2</v>
      </c>
      <c r="L61" s="15" t="s">
        <v>8</v>
      </c>
    </row>
    <row r="62" spans="1:12" ht="14.25">
      <c r="A62" s="20">
        <v>701</v>
      </c>
      <c r="B62" s="76">
        <v>121734</v>
      </c>
      <c r="C62" s="54">
        <v>127874</v>
      </c>
      <c r="D62" s="123">
        <f t="shared" si="0"/>
        <v>6140</v>
      </c>
      <c r="E62" s="54">
        <v>731.91</v>
      </c>
      <c r="F62" s="54">
        <v>36.09</v>
      </c>
      <c r="G62" s="145">
        <f>(E62-F62)/E62</f>
        <v>0.9506906586875435</v>
      </c>
      <c r="H62" s="170">
        <v>1</v>
      </c>
      <c r="I62" s="54">
        <v>1332.9</v>
      </c>
      <c r="J62" s="87">
        <f t="shared" si="2"/>
        <v>4.606497111561257</v>
      </c>
      <c r="K62" s="55">
        <v>0</v>
      </c>
      <c r="L62" s="15" t="s">
        <v>8</v>
      </c>
    </row>
    <row r="63" spans="1:12" ht="14.25">
      <c r="A63" s="20">
        <v>706</v>
      </c>
      <c r="B63" s="76">
        <v>100950</v>
      </c>
      <c r="C63">
        <v>107254</v>
      </c>
      <c r="D63" s="123">
        <f t="shared" si="0"/>
        <v>6304</v>
      </c>
      <c r="E63" s="54">
        <v>753.08</v>
      </c>
      <c r="F63" s="54">
        <v>14.92</v>
      </c>
      <c r="G63" s="145">
        <f t="shared" si="5"/>
        <v>0.9801880278323685</v>
      </c>
      <c r="H63" s="170">
        <v>0</v>
      </c>
      <c r="I63" s="54">
        <v>1509.2</v>
      </c>
      <c r="J63" s="87">
        <f t="shared" si="2"/>
        <v>4.177047442353564</v>
      </c>
      <c r="K63" s="55">
        <v>0</v>
      </c>
      <c r="L63" s="15" t="s">
        <v>8</v>
      </c>
    </row>
    <row r="64" spans="1:12" ht="14.25">
      <c r="A64" s="20">
        <v>711</v>
      </c>
      <c r="B64" s="76">
        <v>81156</v>
      </c>
      <c r="C64" s="54">
        <v>87643</v>
      </c>
      <c r="D64" s="123">
        <f t="shared" si="0"/>
        <v>6487</v>
      </c>
      <c r="E64" s="54">
        <v>724.53</v>
      </c>
      <c r="F64" s="54">
        <v>43.47</v>
      </c>
      <c r="G64" s="145">
        <f t="shared" si="5"/>
        <v>0.9400024843691772</v>
      </c>
      <c r="H64" s="170">
        <v>0</v>
      </c>
      <c r="I64" s="54">
        <v>1485.2</v>
      </c>
      <c r="J64" s="87">
        <f t="shared" si="2"/>
        <v>4.367761917586857</v>
      </c>
      <c r="K64" s="55">
        <v>0</v>
      </c>
      <c r="L64" s="15" t="s">
        <v>8</v>
      </c>
    </row>
    <row r="65" spans="1:12" ht="14.25">
      <c r="A65" s="20">
        <v>713</v>
      </c>
      <c r="B65" s="76">
        <v>126662</v>
      </c>
      <c r="C65">
        <v>127263</v>
      </c>
      <c r="D65" s="123">
        <f t="shared" si="0"/>
        <v>601</v>
      </c>
      <c r="E65" s="54">
        <v>765</v>
      </c>
      <c r="F65" s="54">
        <v>3</v>
      </c>
      <c r="G65" s="145">
        <f>(E65-F65)/E65</f>
        <v>0.996078431372549</v>
      </c>
      <c r="H65" s="170">
        <v>0</v>
      </c>
      <c r="I65" s="54">
        <v>111.8</v>
      </c>
      <c r="J65" s="87">
        <f t="shared" si="2"/>
        <v>5.37567084078712</v>
      </c>
      <c r="K65" s="55">
        <v>0</v>
      </c>
      <c r="L65" s="15" t="s">
        <v>8</v>
      </c>
    </row>
    <row r="66" spans="1:12" ht="14.25">
      <c r="A66" s="20">
        <v>714</v>
      </c>
      <c r="B66" s="76">
        <v>24863</v>
      </c>
      <c r="C66" s="54">
        <v>24863</v>
      </c>
      <c r="D66" s="123">
        <f t="shared" si="0"/>
        <v>0</v>
      </c>
      <c r="E66" s="54">
        <v>0</v>
      </c>
      <c r="F66" s="54">
        <v>768</v>
      </c>
      <c r="G66" s="145">
        <v>0</v>
      </c>
      <c r="H66" s="170">
        <v>0</v>
      </c>
      <c r="I66" s="54">
        <v>0</v>
      </c>
      <c r="J66" s="87">
        <f t="shared" si="2"/>
        <v>0</v>
      </c>
      <c r="K66" s="55">
        <v>0</v>
      </c>
      <c r="L66" s="15" t="s">
        <v>8</v>
      </c>
    </row>
    <row r="67" spans="1:12" ht="14.25">
      <c r="A67" s="20">
        <v>715</v>
      </c>
      <c r="B67" s="76">
        <v>167560</v>
      </c>
      <c r="C67" s="54">
        <v>172750</v>
      </c>
      <c r="D67" s="123">
        <f t="shared" si="0"/>
        <v>5190</v>
      </c>
      <c r="E67" s="54">
        <v>714.82</v>
      </c>
      <c r="F67" s="54">
        <v>53.18</v>
      </c>
      <c r="G67" s="145">
        <f t="shared" si="5"/>
        <v>0.9256036484709438</v>
      </c>
      <c r="H67" s="170">
        <v>1</v>
      </c>
      <c r="I67" s="54">
        <v>1283.9</v>
      </c>
      <c r="J67" s="87">
        <f t="shared" si="2"/>
        <v>4.042370901160527</v>
      </c>
      <c r="K67" s="55">
        <v>2</v>
      </c>
      <c r="L67" s="15" t="s">
        <v>8</v>
      </c>
    </row>
    <row r="68" spans="1:12" ht="15" customHeight="1">
      <c r="A68" s="20">
        <v>366</v>
      </c>
      <c r="B68" s="112">
        <v>5354</v>
      </c>
      <c r="C68" s="54">
        <v>6101</v>
      </c>
      <c r="D68" s="125">
        <f>C68-B68</f>
        <v>747</v>
      </c>
      <c r="E68" s="54">
        <v>767</v>
      </c>
      <c r="F68" s="54">
        <v>1</v>
      </c>
      <c r="G68" s="169">
        <f>(E68-F68)/E68</f>
        <v>0.9986962190352021</v>
      </c>
      <c r="H68" s="16">
        <v>0</v>
      </c>
      <c r="I68" s="54">
        <v>78.666</v>
      </c>
      <c r="J68" s="125">
        <f>IF(I68=0,0,(D68/I68))</f>
        <v>9.495843185111738</v>
      </c>
      <c r="K68" s="16">
        <v>0</v>
      </c>
      <c r="L68" s="151" t="s">
        <v>49</v>
      </c>
    </row>
    <row r="69" spans="1:12" ht="14.25">
      <c r="A69" s="20">
        <v>801</v>
      </c>
      <c r="B69" s="76">
        <v>25644</v>
      </c>
      <c r="C69" s="54">
        <v>26904</v>
      </c>
      <c r="D69" s="123">
        <f t="shared" si="0"/>
        <v>1260</v>
      </c>
      <c r="E69" s="54">
        <v>757.75</v>
      </c>
      <c r="F69" s="54">
        <v>10.25</v>
      </c>
      <c r="G69" s="145">
        <f t="shared" si="5"/>
        <v>0.9864731111844276</v>
      </c>
      <c r="H69" s="170">
        <v>0</v>
      </c>
      <c r="I69" s="54">
        <v>123.815</v>
      </c>
      <c r="J69" s="87">
        <f t="shared" si="2"/>
        <v>10.176472963695836</v>
      </c>
      <c r="K69" s="55">
        <v>2</v>
      </c>
      <c r="L69" s="15" t="s">
        <v>42</v>
      </c>
    </row>
    <row r="70" spans="1:12" ht="14.25">
      <c r="A70" s="20">
        <v>802</v>
      </c>
      <c r="B70" s="76"/>
      <c r="C70" s="54"/>
      <c r="D70" s="123">
        <f t="shared" si="0"/>
        <v>0</v>
      </c>
      <c r="E70" s="54">
        <v>762</v>
      </c>
      <c r="F70" s="54">
        <v>6</v>
      </c>
      <c r="G70" s="145">
        <f t="shared" si="5"/>
        <v>0.9921259842519685</v>
      </c>
      <c r="H70" s="170">
        <v>0</v>
      </c>
      <c r="I70" s="54">
        <v>0</v>
      </c>
      <c r="J70" s="87">
        <f t="shared" si="2"/>
        <v>0</v>
      </c>
      <c r="K70" s="55">
        <v>0</v>
      </c>
      <c r="L70" s="15" t="s">
        <v>54</v>
      </c>
    </row>
    <row r="71" spans="1:12" ht="14.25">
      <c r="A71" s="20">
        <v>803</v>
      </c>
      <c r="B71" s="76">
        <v>38675</v>
      </c>
      <c r="C71" s="54">
        <v>40257</v>
      </c>
      <c r="D71" s="123">
        <f t="shared" si="0"/>
        <v>1582</v>
      </c>
      <c r="E71" s="54">
        <v>744.75</v>
      </c>
      <c r="F71" s="54">
        <v>23.25</v>
      </c>
      <c r="G71" s="145">
        <f>(E71-F71)/E71</f>
        <v>0.9687814702920443</v>
      </c>
      <c r="H71" s="170">
        <v>0</v>
      </c>
      <c r="I71" s="54">
        <v>168.289</v>
      </c>
      <c r="J71" s="87">
        <f>IF(I71=0,0,(D71/I71))</f>
        <v>9.400495576062607</v>
      </c>
      <c r="K71" s="55">
        <v>0</v>
      </c>
      <c r="L71" s="15" t="s">
        <v>42</v>
      </c>
    </row>
    <row r="72" spans="1:12" ht="14.25">
      <c r="A72" s="20">
        <v>804</v>
      </c>
      <c r="B72" s="76"/>
      <c r="C72" s="54"/>
      <c r="D72" s="123">
        <f t="shared" si="0"/>
        <v>0</v>
      </c>
      <c r="E72" s="54">
        <v>765</v>
      </c>
      <c r="F72" s="54">
        <v>3</v>
      </c>
      <c r="G72" s="145">
        <f t="shared" si="5"/>
        <v>0.996078431372549</v>
      </c>
      <c r="H72" s="170">
        <v>0</v>
      </c>
      <c r="I72" s="54">
        <v>0</v>
      </c>
      <c r="J72" s="87">
        <f t="shared" si="2"/>
        <v>0</v>
      </c>
      <c r="K72" s="55">
        <v>1</v>
      </c>
      <c r="L72" s="15" t="s">
        <v>54</v>
      </c>
    </row>
    <row r="73" spans="1:12" ht="14.25">
      <c r="A73" s="20">
        <v>805</v>
      </c>
      <c r="B73" s="76">
        <v>28879</v>
      </c>
      <c r="C73" s="54">
        <v>30225</v>
      </c>
      <c r="D73" s="123">
        <f t="shared" si="0"/>
        <v>1346</v>
      </c>
      <c r="E73" s="54">
        <v>740.58</v>
      </c>
      <c r="F73" s="54">
        <v>27.42</v>
      </c>
      <c r="G73" s="145">
        <f t="shared" si="5"/>
        <v>0.9629749655675283</v>
      </c>
      <c r="H73" s="170">
        <v>0</v>
      </c>
      <c r="I73" s="54">
        <v>157.51</v>
      </c>
      <c r="J73" s="87">
        <f>IF(I73=0,0,(D73/I73))</f>
        <v>8.545489175290458</v>
      </c>
      <c r="K73" s="55">
        <v>0</v>
      </c>
      <c r="L73" s="15" t="s">
        <v>42</v>
      </c>
    </row>
    <row r="74" spans="1:12" ht="14.25">
      <c r="A74" s="20">
        <v>806</v>
      </c>
      <c r="B74" s="76"/>
      <c r="C74" s="54"/>
      <c r="D74" s="123">
        <f t="shared" si="0"/>
        <v>0</v>
      </c>
      <c r="E74" s="54">
        <v>768</v>
      </c>
      <c r="F74" s="54">
        <v>0</v>
      </c>
      <c r="G74" s="145">
        <f t="shared" si="5"/>
        <v>1</v>
      </c>
      <c r="H74" s="170">
        <v>0</v>
      </c>
      <c r="I74" s="54">
        <v>0</v>
      </c>
      <c r="J74" s="87">
        <f t="shared" si="2"/>
        <v>0</v>
      </c>
      <c r="K74" s="55">
        <v>0</v>
      </c>
      <c r="L74" s="15" t="s">
        <v>54</v>
      </c>
    </row>
    <row r="75" spans="1:12" ht="14.25">
      <c r="A75" s="20" t="s">
        <v>29</v>
      </c>
      <c r="B75" s="76">
        <v>11744</v>
      </c>
      <c r="C75" s="54">
        <v>12324</v>
      </c>
      <c r="D75" s="123">
        <f t="shared" si="0"/>
        <v>580</v>
      </c>
      <c r="E75" s="54">
        <v>768</v>
      </c>
      <c r="F75" s="54">
        <v>0</v>
      </c>
      <c r="G75" s="145">
        <f>(E75-F75)/E75</f>
        <v>1</v>
      </c>
      <c r="H75" s="80">
        <v>0</v>
      </c>
      <c r="I75" s="54">
        <v>136.7</v>
      </c>
      <c r="J75" s="87">
        <f>IF(I75=0,0,(D75/I75))</f>
        <v>4.242867593269935</v>
      </c>
      <c r="K75" s="55">
        <v>0</v>
      </c>
      <c r="L75" s="15" t="s">
        <v>45</v>
      </c>
    </row>
    <row r="76" spans="1:12" ht="14.25">
      <c r="A76" s="20" t="s">
        <v>30</v>
      </c>
      <c r="B76" s="76">
        <v>11953</v>
      </c>
      <c r="C76" s="54">
        <v>12205</v>
      </c>
      <c r="D76" s="123">
        <f t="shared" si="0"/>
        <v>252</v>
      </c>
      <c r="E76" s="54">
        <v>768</v>
      </c>
      <c r="F76" s="54">
        <v>0</v>
      </c>
      <c r="G76" s="145">
        <f>(E76-F76)/E76</f>
        <v>1</v>
      </c>
      <c r="H76" s="80">
        <v>0</v>
      </c>
      <c r="I76" s="54">
        <v>79.3</v>
      </c>
      <c r="J76" s="87">
        <f t="shared" si="2"/>
        <v>3.1778058007566203</v>
      </c>
      <c r="K76" s="55">
        <v>0</v>
      </c>
      <c r="L76" s="15" t="s">
        <v>45</v>
      </c>
    </row>
    <row r="77" spans="1:12" ht="14.25">
      <c r="A77" s="20" t="s">
        <v>35</v>
      </c>
      <c r="B77" s="76">
        <v>9735</v>
      </c>
      <c r="C77" s="54">
        <v>10067</v>
      </c>
      <c r="D77" s="123">
        <f t="shared" si="0"/>
        <v>332</v>
      </c>
      <c r="E77" s="54">
        <v>757.42</v>
      </c>
      <c r="F77" s="54">
        <v>10.58</v>
      </c>
      <c r="G77" s="145">
        <f t="shared" si="5"/>
        <v>0.9860315280821736</v>
      </c>
      <c r="H77" s="80">
        <v>1</v>
      </c>
      <c r="I77" s="54">
        <v>211.8</v>
      </c>
      <c r="J77" s="87">
        <f t="shared" si="2"/>
        <v>1.5675165250236072</v>
      </c>
      <c r="K77" s="55">
        <v>0</v>
      </c>
      <c r="L77" s="15" t="s">
        <v>45</v>
      </c>
    </row>
    <row r="78" spans="1:12" ht="14.25">
      <c r="A78" s="20" t="s">
        <v>36</v>
      </c>
      <c r="B78" s="76">
        <v>8410</v>
      </c>
      <c r="C78" s="54">
        <v>8838</v>
      </c>
      <c r="D78" s="123">
        <f t="shared" si="0"/>
        <v>428</v>
      </c>
      <c r="E78" s="54">
        <v>764.5</v>
      </c>
      <c r="F78" s="54">
        <v>3.5</v>
      </c>
      <c r="G78" s="145">
        <f t="shared" si="5"/>
        <v>0.9954218443427076</v>
      </c>
      <c r="H78" s="80">
        <v>0</v>
      </c>
      <c r="I78" s="54">
        <v>358.4</v>
      </c>
      <c r="J78" s="87">
        <f t="shared" si="2"/>
        <v>1.1941964285714286</v>
      </c>
      <c r="K78" s="55">
        <v>0</v>
      </c>
      <c r="L78" s="15" t="s">
        <v>45</v>
      </c>
    </row>
    <row r="79" spans="1:12" ht="15" thickBot="1">
      <c r="A79" s="20" t="s">
        <v>40</v>
      </c>
      <c r="B79" s="76">
        <v>574</v>
      </c>
      <c r="C79" s="54">
        <v>900</v>
      </c>
      <c r="D79" s="123">
        <f t="shared" si="0"/>
        <v>326</v>
      </c>
      <c r="E79" s="54">
        <v>762.83</v>
      </c>
      <c r="F79" s="54">
        <v>5.17</v>
      </c>
      <c r="G79" s="146">
        <f>(E79-F79)/E79</f>
        <v>0.9932226052986904</v>
      </c>
      <c r="H79" s="80">
        <v>0</v>
      </c>
      <c r="I79" s="54">
        <v>142.4</v>
      </c>
      <c r="J79" s="149">
        <f t="shared" si="2"/>
        <v>2.289325842696629</v>
      </c>
      <c r="K79" s="55">
        <v>0</v>
      </c>
      <c r="L79" s="15" t="s">
        <v>45</v>
      </c>
    </row>
    <row r="80" spans="1:12" ht="15" thickBot="1">
      <c r="A80" s="14" t="s">
        <v>7</v>
      </c>
      <c r="B80" s="14"/>
      <c r="C80" s="14"/>
      <c r="D80" s="89">
        <f>SUM(D8:D79)</f>
        <v>248902</v>
      </c>
      <c r="E80" s="90">
        <f>SUM(E6:E79)</f>
        <v>52732.390000000014</v>
      </c>
      <c r="F80" s="90">
        <f>SUM(F6:F79)</f>
        <v>4099.61</v>
      </c>
      <c r="G80" s="91">
        <f>AVERAGE(G4:G79)</f>
        <v>0.9272005690354332</v>
      </c>
      <c r="H80" s="97">
        <f>SUM(H3:H79)</f>
        <v>9</v>
      </c>
      <c r="I80" s="92">
        <f>SUM(I3:I78)</f>
        <v>54050.350000000006</v>
      </c>
      <c r="J80" s="93">
        <f>AVERAGE(J8:J79)</f>
        <v>4.784489431436339</v>
      </c>
      <c r="K80" s="96">
        <f>SUM(K8:K79)</f>
        <v>23</v>
      </c>
      <c r="L80" s="9"/>
    </row>
    <row r="81" spans="1:12" ht="15" thickBot="1">
      <c r="A81" s="13"/>
      <c r="B81" s="12"/>
      <c r="C81" s="12"/>
      <c r="D81" s="10"/>
      <c r="E81" s="63"/>
      <c r="F81" s="63"/>
      <c r="G81" s="11"/>
      <c r="H81" s="10"/>
      <c r="I81" s="56"/>
      <c r="J81" s="9"/>
      <c r="K81" s="9"/>
      <c r="L81" s="9"/>
    </row>
    <row r="82" spans="1:12" ht="13.5" thickBot="1">
      <c r="A82" s="3" t="s">
        <v>6</v>
      </c>
      <c r="B82" s="82" t="s">
        <v>59</v>
      </c>
      <c r="C82" s="1"/>
      <c r="D82" s="1"/>
      <c r="E82" s="65"/>
      <c r="F82" s="172">
        <v>722.36</v>
      </c>
      <c r="G82" s="1"/>
      <c r="H82" s="1"/>
      <c r="I82" s="6" t="s">
        <v>4</v>
      </c>
      <c r="J82" s="6"/>
      <c r="K82" s="8"/>
      <c r="L82" s="8"/>
    </row>
    <row r="83" spans="1:12" ht="13.5" thickBot="1">
      <c r="A83" s="3"/>
      <c r="B83" s="1" t="s">
        <v>57</v>
      </c>
      <c r="C83" s="1"/>
      <c r="D83" s="1"/>
      <c r="E83" s="65"/>
      <c r="F83" s="172">
        <f>AVERAGE(D14:D33)</f>
        <v>5315.4</v>
      </c>
      <c r="G83" s="1"/>
      <c r="H83" s="1"/>
      <c r="I83" s="6"/>
      <c r="J83" s="6"/>
      <c r="K83" s="8"/>
      <c r="L83" s="8"/>
    </row>
    <row r="84" spans="1:12" ht="13.5" thickBot="1">
      <c r="A84" s="3"/>
      <c r="B84" s="1" t="s">
        <v>3</v>
      </c>
      <c r="C84" s="1"/>
      <c r="D84" s="1"/>
      <c r="E84" s="65"/>
      <c r="F84" s="7">
        <f>AVERAGE(D34:D36)</f>
        <v>2920.3333333333335</v>
      </c>
      <c r="G84" s="1"/>
      <c r="H84" s="1"/>
      <c r="I84" s="6" t="s">
        <v>2</v>
      </c>
      <c r="J84" s="6"/>
      <c r="K84" s="5"/>
      <c r="L84" s="101"/>
    </row>
    <row r="85" spans="1:12" ht="13.5" thickBot="1">
      <c r="A85" s="3"/>
      <c r="B85" s="1" t="s">
        <v>1</v>
      </c>
      <c r="C85" s="1"/>
      <c r="D85" s="1"/>
      <c r="E85" s="65"/>
      <c r="F85" s="64">
        <f>AVERAGE(D37:D61)</f>
        <v>3698.2</v>
      </c>
      <c r="G85" s="49"/>
      <c r="H85" s="1"/>
      <c r="I85" s="1"/>
      <c r="J85" s="1"/>
      <c r="K85" s="1"/>
      <c r="L85" s="1"/>
    </row>
    <row r="86" spans="1:12" ht="13.5" thickBot="1">
      <c r="A86" s="2"/>
      <c r="B86" s="1" t="s">
        <v>0</v>
      </c>
      <c r="C86" s="1"/>
      <c r="D86" s="1"/>
      <c r="E86" s="65"/>
      <c r="F86" s="50">
        <f>AVERAGE(D62:D67)</f>
        <v>4120.333333333333</v>
      </c>
      <c r="G86" s="1"/>
      <c r="H86" s="1"/>
      <c r="I86" s="1"/>
      <c r="J86" s="1"/>
      <c r="K86" s="1"/>
      <c r="L86" s="1"/>
    </row>
    <row r="87" spans="2:6" ht="13.5" thickBot="1">
      <c r="B87" s="1" t="s">
        <v>58</v>
      </c>
      <c r="F87" s="171">
        <f>AVERAGE(D68:D74)</f>
        <v>705</v>
      </c>
    </row>
    <row r="88" spans="2:6" ht="13.5" thickBot="1">
      <c r="B88" s="173" t="s">
        <v>60</v>
      </c>
      <c r="F88" s="174">
        <f>D80/H80</f>
        <v>27655.777777777777</v>
      </c>
    </row>
  </sheetData>
  <sheetProtection/>
  <mergeCells count="2">
    <mergeCell ref="A1:L1"/>
    <mergeCell ref="K2:L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B1">
      <selection activeCell="L6" sqref="L6"/>
    </sheetView>
  </sheetViews>
  <sheetFormatPr defaultColWidth="9.140625" defaultRowHeight="12.75"/>
  <cols>
    <col min="12" max="12" width="35.7109375" style="0" bestFit="1" customWidth="1"/>
    <col min="13" max="13" width="49.7109375" style="109" customWidth="1"/>
    <col min="14" max="14" width="26.421875" style="109" customWidth="1"/>
  </cols>
  <sheetData>
    <row r="1" spans="1:12" ht="18" thickBot="1">
      <c r="A1" s="206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4.25" thickBot="1">
      <c r="A2" s="47" t="s">
        <v>26</v>
      </c>
      <c r="B2" s="47"/>
      <c r="C2" s="47"/>
      <c r="D2" s="47"/>
      <c r="E2" s="67"/>
      <c r="F2" s="61"/>
      <c r="G2" s="46"/>
      <c r="H2" s="45"/>
      <c r="I2" s="46"/>
      <c r="J2" s="45" t="s">
        <v>25</v>
      </c>
      <c r="K2" s="209">
        <v>42826</v>
      </c>
      <c r="L2" s="210"/>
    </row>
    <row r="3" spans="1:12" ht="12.75">
      <c r="A3" s="150" t="s">
        <v>24</v>
      </c>
      <c r="B3" s="43" t="s">
        <v>23</v>
      </c>
      <c r="C3" s="42"/>
      <c r="D3" s="41"/>
      <c r="E3" s="66" t="s">
        <v>31</v>
      </c>
      <c r="F3" s="60"/>
      <c r="G3" s="40"/>
      <c r="H3" s="39"/>
      <c r="I3" s="38" t="s">
        <v>22</v>
      </c>
      <c r="J3" s="37"/>
      <c r="K3" s="36" t="s">
        <v>21</v>
      </c>
      <c r="L3" s="35"/>
    </row>
    <row r="4" spans="1:12" ht="25.5">
      <c r="A4" s="139" t="s">
        <v>20</v>
      </c>
      <c r="B4" s="130" t="s">
        <v>19</v>
      </c>
      <c r="C4" s="126" t="s">
        <v>18</v>
      </c>
      <c r="D4" s="131" t="s">
        <v>17</v>
      </c>
      <c r="E4" s="132" t="s">
        <v>16</v>
      </c>
      <c r="F4" s="127" t="s">
        <v>15</v>
      </c>
      <c r="G4" s="128" t="s">
        <v>14</v>
      </c>
      <c r="H4" s="133" t="s">
        <v>13</v>
      </c>
      <c r="I4" s="134" t="s">
        <v>12</v>
      </c>
      <c r="J4" s="135" t="s">
        <v>11</v>
      </c>
      <c r="K4" s="136" t="s">
        <v>10</v>
      </c>
      <c r="L4" s="137" t="s">
        <v>9</v>
      </c>
    </row>
    <row r="5" spans="1:14" s="84" customFormat="1" ht="12.75">
      <c r="A5" s="140"/>
      <c r="B5" s="112"/>
      <c r="C5" s="112"/>
      <c r="D5" s="112"/>
      <c r="E5" s="113"/>
      <c r="F5" s="114"/>
      <c r="G5" s="112"/>
      <c r="H5" s="115"/>
      <c r="I5" s="116"/>
      <c r="J5" s="116"/>
      <c r="K5" s="112"/>
      <c r="L5" s="112"/>
      <c r="M5" s="129"/>
      <c r="N5" s="129"/>
    </row>
    <row r="6" spans="1:12" ht="12.75">
      <c r="A6" s="140">
        <v>366</v>
      </c>
      <c r="B6" s="112">
        <v>5089</v>
      </c>
      <c r="C6" s="112">
        <v>5354</v>
      </c>
      <c r="D6" s="124">
        <f>C6-B6</f>
        <v>265</v>
      </c>
      <c r="E6" s="113">
        <f>E6:F43744</f>
        <v>0</v>
      </c>
      <c r="F6" s="114">
        <v>0</v>
      </c>
      <c r="G6" s="142">
        <f>(E6-F6)/E6</f>
        <v>1</v>
      </c>
      <c r="H6" s="115">
        <v>0</v>
      </c>
      <c r="I6" s="76">
        <v>17.717</v>
      </c>
      <c r="J6" s="147" t="s">
        <v>50</v>
      </c>
      <c r="K6" s="112">
        <v>0</v>
      </c>
      <c r="L6" s="151" t="s">
        <v>49</v>
      </c>
    </row>
    <row r="7" spans="1:12" ht="12">
      <c r="A7" s="141">
        <v>376</v>
      </c>
      <c r="B7" s="111">
        <v>171</v>
      </c>
      <c r="C7" s="111">
        <v>171</v>
      </c>
      <c r="D7" s="125">
        <f>C7-B7</f>
        <v>0</v>
      </c>
      <c r="E7" s="81">
        <v>743</v>
      </c>
      <c r="F7" s="81">
        <v>1</v>
      </c>
      <c r="G7" s="143">
        <f>(E7-F7)/E7</f>
        <v>0.9986541049798116</v>
      </c>
      <c r="H7" s="111">
        <v>0</v>
      </c>
      <c r="I7" s="111">
        <v>0</v>
      </c>
      <c r="J7" s="125">
        <f>IF(I7=0,0,(D7/I7))</f>
        <v>0</v>
      </c>
      <c r="K7" s="111">
        <v>0</v>
      </c>
      <c r="L7" s="111" t="s">
        <v>49</v>
      </c>
    </row>
    <row r="8" spans="1:12" ht="12">
      <c r="A8" s="141" t="s">
        <v>27</v>
      </c>
      <c r="B8" s="76">
        <v>174481</v>
      </c>
      <c r="C8" s="76">
        <v>174654</v>
      </c>
      <c r="D8" s="125">
        <f>C8-B8</f>
        <v>173</v>
      </c>
      <c r="E8" s="81">
        <v>48</v>
      </c>
      <c r="F8" s="152">
        <v>696</v>
      </c>
      <c r="G8" s="144">
        <v>0.07</v>
      </c>
      <c r="H8" s="138">
        <v>0</v>
      </c>
      <c r="I8" s="76">
        <v>49.8</v>
      </c>
      <c r="J8" s="148">
        <v>3.47</v>
      </c>
      <c r="K8" s="111">
        <v>0</v>
      </c>
      <c r="L8" s="48" t="s">
        <v>38</v>
      </c>
    </row>
    <row r="9" spans="1:12" ht="14.25">
      <c r="A9" s="140" t="s">
        <v>28</v>
      </c>
      <c r="B9" s="76">
        <v>114999</v>
      </c>
      <c r="C9" s="76">
        <v>115673</v>
      </c>
      <c r="D9" s="123">
        <f aca="true" t="shared" si="0" ref="D9:D55">C9-B9</f>
        <v>674</v>
      </c>
      <c r="E9" s="81">
        <v>744</v>
      </c>
      <c r="F9" s="152">
        <v>0</v>
      </c>
      <c r="G9" s="145">
        <f>(E9-F9)/E9</f>
        <v>1</v>
      </c>
      <c r="H9" s="71">
        <v>0</v>
      </c>
      <c r="I9" s="76">
        <v>72.81</v>
      </c>
      <c r="J9" s="87">
        <f>IF(I9=0,0,(D9/I9))</f>
        <v>9.256970196401593</v>
      </c>
      <c r="K9" s="55">
        <v>0</v>
      </c>
      <c r="L9" s="48" t="s">
        <v>33</v>
      </c>
    </row>
    <row r="10" spans="1:12" ht="14.25">
      <c r="A10" s="140" t="s">
        <v>39</v>
      </c>
      <c r="B10" s="76">
        <v>372368</v>
      </c>
      <c r="C10" s="76">
        <v>374642</v>
      </c>
      <c r="D10" s="123">
        <f t="shared" si="0"/>
        <v>2274</v>
      </c>
      <c r="E10" s="76">
        <v>726.17</v>
      </c>
      <c r="F10" s="76">
        <v>17.83</v>
      </c>
      <c r="G10" s="145">
        <f aca="true" t="shared" si="1" ref="G10:G54">(E10-F10)/E10</f>
        <v>0.9754465207871434</v>
      </c>
      <c r="H10" s="71">
        <v>0</v>
      </c>
      <c r="I10" s="76">
        <v>148.12</v>
      </c>
      <c r="J10" s="87">
        <f aca="true" t="shared" si="2" ref="J10:J55">IF(I10=0,0,(D10/I10))</f>
        <v>15.352416959222252</v>
      </c>
      <c r="K10" s="55">
        <v>0</v>
      </c>
      <c r="L10" s="48" t="s">
        <v>32</v>
      </c>
    </row>
    <row r="11" spans="1:12" ht="14.25">
      <c r="A11" s="140">
        <v>441</v>
      </c>
      <c r="B11" s="76">
        <v>129223</v>
      </c>
      <c r="C11" s="76">
        <v>133170</v>
      </c>
      <c r="D11" s="123">
        <f t="shared" si="0"/>
        <v>3947</v>
      </c>
      <c r="E11" s="76">
        <v>686.99</v>
      </c>
      <c r="F11" s="76">
        <v>57.01</v>
      </c>
      <c r="G11" s="145">
        <f t="shared" si="1"/>
        <v>0.9170148037089332</v>
      </c>
      <c r="H11" s="71">
        <v>1</v>
      </c>
      <c r="I11" s="76">
        <v>899.1</v>
      </c>
      <c r="J11" s="87">
        <f t="shared" si="2"/>
        <v>4.389945501056612</v>
      </c>
      <c r="K11" s="55">
        <v>0</v>
      </c>
      <c r="L11" s="48" t="s">
        <v>8</v>
      </c>
    </row>
    <row r="12" spans="1:12" ht="14.25">
      <c r="A12" s="140">
        <v>442</v>
      </c>
      <c r="B12" s="76">
        <v>148369</v>
      </c>
      <c r="C12" s="76">
        <v>152483</v>
      </c>
      <c r="D12" s="123">
        <f t="shared" si="0"/>
        <v>4114</v>
      </c>
      <c r="E12" s="76">
        <v>734.25</v>
      </c>
      <c r="F12" s="76">
        <v>9.75</v>
      </c>
      <c r="G12" s="145">
        <f t="shared" si="1"/>
        <v>0.9867211440245148</v>
      </c>
      <c r="H12" s="71">
        <v>0</v>
      </c>
      <c r="I12" s="76">
        <v>868.5</v>
      </c>
      <c r="J12" s="87">
        <f t="shared" si="2"/>
        <v>4.7369027058146225</v>
      </c>
      <c r="K12" s="55">
        <v>0</v>
      </c>
      <c r="L12" s="48" t="s">
        <v>8</v>
      </c>
    </row>
    <row r="13" spans="1:12" ht="14.25">
      <c r="A13" s="140">
        <v>445</v>
      </c>
      <c r="B13" s="76">
        <v>11914</v>
      </c>
      <c r="C13" s="76">
        <v>14636</v>
      </c>
      <c r="D13" s="123">
        <f t="shared" si="0"/>
        <v>2722</v>
      </c>
      <c r="E13" s="76">
        <v>735.75</v>
      </c>
      <c r="F13" s="76">
        <v>8.25</v>
      </c>
      <c r="G13" s="145">
        <f t="shared" si="1"/>
        <v>0.9887869520897044</v>
      </c>
      <c r="H13" s="71">
        <v>0</v>
      </c>
      <c r="I13" s="76">
        <v>737</v>
      </c>
      <c r="J13" s="87">
        <f t="shared" si="2"/>
        <v>3.693351424694708</v>
      </c>
      <c r="K13" s="55">
        <v>1</v>
      </c>
      <c r="L13" s="48" t="s">
        <v>8</v>
      </c>
    </row>
    <row r="14" spans="1:12" ht="14.25">
      <c r="A14" s="140">
        <v>501</v>
      </c>
      <c r="B14" s="76">
        <v>55445</v>
      </c>
      <c r="C14" s="76">
        <v>59687</v>
      </c>
      <c r="D14" s="123">
        <f t="shared" si="0"/>
        <v>4242</v>
      </c>
      <c r="E14" s="76">
        <v>732.75</v>
      </c>
      <c r="F14" s="76">
        <v>11.25</v>
      </c>
      <c r="G14" s="145">
        <f>(E14-F14)/E14</f>
        <v>0.984646878198567</v>
      </c>
      <c r="H14" s="71">
        <v>1</v>
      </c>
      <c r="I14" s="76">
        <v>1066.8</v>
      </c>
      <c r="J14" s="87">
        <f t="shared" si="2"/>
        <v>3.9763779527559056</v>
      </c>
      <c r="K14" s="55">
        <v>2</v>
      </c>
      <c r="L14" s="15" t="s">
        <v>8</v>
      </c>
    </row>
    <row r="15" spans="1:12" ht="14.25">
      <c r="A15" s="140">
        <v>502</v>
      </c>
      <c r="B15" s="76">
        <v>32440</v>
      </c>
      <c r="C15" s="76">
        <v>36206</v>
      </c>
      <c r="D15" s="123">
        <f t="shared" si="0"/>
        <v>3766</v>
      </c>
      <c r="E15" s="76">
        <v>713.5</v>
      </c>
      <c r="F15" s="76">
        <v>30.5</v>
      </c>
      <c r="G15" s="145">
        <f>(E15-F15)/E15</f>
        <v>0.9572529782761037</v>
      </c>
      <c r="H15" s="71">
        <v>0</v>
      </c>
      <c r="I15" s="76">
        <v>983.5</v>
      </c>
      <c r="J15" s="87">
        <f t="shared" si="2"/>
        <v>3.829181494661922</v>
      </c>
      <c r="K15" s="55">
        <v>2</v>
      </c>
      <c r="L15" s="15" t="s">
        <v>8</v>
      </c>
    </row>
    <row r="16" spans="1:12" ht="14.25">
      <c r="A16" s="140">
        <v>503</v>
      </c>
      <c r="B16" s="76">
        <v>6758</v>
      </c>
      <c r="C16" s="76">
        <v>11271</v>
      </c>
      <c r="D16" s="123">
        <f t="shared" si="0"/>
        <v>4513</v>
      </c>
      <c r="E16" s="76">
        <v>727.83</v>
      </c>
      <c r="F16" s="76">
        <v>16.17</v>
      </c>
      <c r="G16" s="145">
        <f t="shared" si="1"/>
        <v>0.9777832735666296</v>
      </c>
      <c r="H16" s="71">
        <v>0</v>
      </c>
      <c r="I16" s="76">
        <v>1175.4</v>
      </c>
      <c r="J16" s="87">
        <f t="shared" si="2"/>
        <v>3.8395439850263737</v>
      </c>
      <c r="K16" s="55">
        <v>0</v>
      </c>
      <c r="L16" s="15" t="s">
        <v>8</v>
      </c>
    </row>
    <row r="17" spans="1:12" ht="14.25">
      <c r="A17" s="140">
        <v>504</v>
      </c>
      <c r="B17" s="76">
        <v>39221</v>
      </c>
      <c r="C17" s="76">
        <v>41534</v>
      </c>
      <c r="D17" s="123">
        <f t="shared" si="0"/>
        <v>2313</v>
      </c>
      <c r="E17" s="76">
        <v>706.42</v>
      </c>
      <c r="F17" s="76">
        <v>37.58</v>
      </c>
      <c r="G17" s="145">
        <f t="shared" si="1"/>
        <v>0.9468021856685823</v>
      </c>
      <c r="H17" s="71">
        <v>2</v>
      </c>
      <c r="I17" s="76">
        <v>523.5</v>
      </c>
      <c r="J17" s="87">
        <f t="shared" si="2"/>
        <v>4.418338108882521</v>
      </c>
      <c r="K17" s="55">
        <v>2</v>
      </c>
      <c r="L17" s="15" t="s">
        <v>8</v>
      </c>
    </row>
    <row r="18" spans="1:12" ht="14.25">
      <c r="A18" s="140">
        <v>505</v>
      </c>
      <c r="B18" s="76">
        <v>110151</v>
      </c>
      <c r="C18" s="76">
        <v>114938</v>
      </c>
      <c r="D18" s="123">
        <f t="shared" si="0"/>
        <v>4787</v>
      </c>
      <c r="E18" s="76">
        <v>706.41</v>
      </c>
      <c r="F18" s="76">
        <v>37.59</v>
      </c>
      <c r="G18" s="145">
        <f t="shared" si="1"/>
        <v>0.9467872765108081</v>
      </c>
      <c r="H18" s="72">
        <v>1</v>
      </c>
      <c r="I18" s="76">
        <v>1176.8</v>
      </c>
      <c r="J18" s="87">
        <f t="shared" si="2"/>
        <v>4.067811012916383</v>
      </c>
      <c r="K18" s="55">
        <v>1</v>
      </c>
      <c r="L18" s="15" t="s">
        <v>8</v>
      </c>
    </row>
    <row r="19" spans="1:13" ht="14.25">
      <c r="A19" s="140">
        <v>506</v>
      </c>
      <c r="B19" s="76">
        <v>8864</v>
      </c>
      <c r="C19" s="76">
        <v>12188</v>
      </c>
      <c r="D19" s="123">
        <f t="shared" si="0"/>
        <v>3324</v>
      </c>
      <c r="E19" s="76">
        <v>669.24</v>
      </c>
      <c r="F19" s="76">
        <v>74.76</v>
      </c>
      <c r="G19" s="145">
        <f t="shared" si="1"/>
        <v>0.8882911959835037</v>
      </c>
      <c r="H19" s="73">
        <v>0</v>
      </c>
      <c r="I19" s="76">
        <v>808.8</v>
      </c>
      <c r="J19" s="87">
        <f t="shared" si="2"/>
        <v>4.109792284866469</v>
      </c>
      <c r="K19" s="55">
        <v>0</v>
      </c>
      <c r="L19" s="15" t="s">
        <v>8</v>
      </c>
      <c r="M19" s="153"/>
    </row>
    <row r="20" spans="1:12" ht="14.25">
      <c r="A20" s="140">
        <v>507</v>
      </c>
      <c r="B20" s="76">
        <v>53856</v>
      </c>
      <c r="C20" s="76">
        <v>57293</v>
      </c>
      <c r="D20" s="123">
        <f t="shared" si="0"/>
        <v>3437</v>
      </c>
      <c r="E20" s="76">
        <v>704.75</v>
      </c>
      <c r="F20" s="76">
        <v>39.25</v>
      </c>
      <c r="G20" s="145">
        <f t="shared" si="1"/>
        <v>0.9443064916637105</v>
      </c>
      <c r="H20" s="73">
        <v>1</v>
      </c>
      <c r="I20" s="76">
        <v>921.5</v>
      </c>
      <c r="J20" s="87">
        <f t="shared" si="2"/>
        <v>3.7297883884970155</v>
      </c>
      <c r="K20" s="55">
        <v>0</v>
      </c>
      <c r="L20" s="15" t="s">
        <v>8</v>
      </c>
    </row>
    <row r="21" spans="1:12" ht="14.25">
      <c r="A21" s="140">
        <v>508</v>
      </c>
      <c r="B21" s="76">
        <v>126474</v>
      </c>
      <c r="C21" s="76">
        <v>129342</v>
      </c>
      <c r="D21" s="123">
        <f t="shared" si="0"/>
        <v>2868</v>
      </c>
      <c r="E21" s="76">
        <v>715.75</v>
      </c>
      <c r="F21" s="76">
        <v>28.25</v>
      </c>
      <c r="G21" s="145">
        <f t="shared" si="1"/>
        <v>0.9605309116311561</v>
      </c>
      <c r="H21" s="73">
        <v>0</v>
      </c>
      <c r="I21" s="76">
        <v>915.5</v>
      </c>
      <c r="J21" s="87">
        <f t="shared" si="2"/>
        <v>3.1327143637356634</v>
      </c>
      <c r="K21" s="55">
        <v>0</v>
      </c>
      <c r="L21" s="15" t="s">
        <v>8</v>
      </c>
    </row>
    <row r="22" spans="1:12" ht="14.25">
      <c r="A22" s="140">
        <v>509</v>
      </c>
      <c r="B22" s="76">
        <v>255338</v>
      </c>
      <c r="C22" s="76">
        <v>255338</v>
      </c>
      <c r="D22" s="123">
        <f t="shared" si="0"/>
        <v>0</v>
      </c>
      <c r="E22" s="76">
        <v>744</v>
      </c>
      <c r="F22" s="76">
        <v>0</v>
      </c>
      <c r="G22" s="145">
        <v>0</v>
      </c>
      <c r="H22" s="73">
        <v>0</v>
      </c>
      <c r="I22" s="77">
        <v>0</v>
      </c>
      <c r="J22" s="87">
        <f t="shared" si="2"/>
        <v>0</v>
      </c>
      <c r="K22" s="55">
        <v>0</v>
      </c>
      <c r="L22" s="15" t="s">
        <v>8</v>
      </c>
    </row>
    <row r="23" spans="1:12" ht="14.25">
      <c r="A23" s="140">
        <v>510</v>
      </c>
      <c r="B23" s="76">
        <v>106166</v>
      </c>
      <c r="C23" s="76">
        <v>1861</v>
      </c>
      <c r="D23" s="123">
        <v>4984</v>
      </c>
      <c r="E23" s="76">
        <v>730.33</v>
      </c>
      <c r="F23" s="76">
        <v>13.67</v>
      </c>
      <c r="G23" s="145">
        <f t="shared" si="1"/>
        <v>0.9812824339682062</v>
      </c>
      <c r="H23" s="73">
        <v>0</v>
      </c>
      <c r="I23" s="76">
        <v>1197.6</v>
      </c>
      <c r="J23" s="87">
        <f t="shared" si="2"/>
        <v>4.161656646626587</v>
      </c>
      <c r="K23" s="55">
        <v>0</v>
      </c>
      <c r="L23" s="15" t="s">
        <v>8</v>
      </c>
    </row>
    <row r="24" spans="1:12" ht="14.25">
      <c r="A24" s="140">
        <v>511</v>
      </c>
      <c r="B24" s="76">
        <v>8730</v>
      </c>
      <c r="C24" s="76">
        <v>10993</v>
      </c>
      <c r="D24" s="123">
        <f t="shared" si="0"/>
        <v>2263</v>
      </c>
      <c r="E24" s="76">
        <v>701.75</v>
      </c>
      <c r="F24" s="76">
        <v>42.25</v>
      </c>
      <c r="G24" s="145">
        <f t="shared" si="1"/>
        <v>0.9397933737085857</v>
      </c>
      <c r="H24" s="73">
        <v>0</v>
      </c>
      <c r="I24" s="76">
        <v>724.9</v>
      </c>
      <c r="J24" s="87">
        <f t="shared" si="2"/>
        <v>3.1218099048144574</v>
      </c>
      <c r="K24" s="55">
        <v>0</v>
      </c>
      <c r="L24" s="15" t="s">
        <v>8</v>
      </c>
    </row>
    <row r="25" spans="1:12" ht="14.25">
      <c r="A25" s="140">
        <v>512</v>
      </c>
      <c r="B25" s="76">
        <v>10329</v>
      </c>
      <c r="C25" s="76">
        <v>13482</v>
      </c>
      <c r="D25" s="123">
        <f t="shared" si="0"/>
        <v>3153</v>
      </c>
      <c r="E25" s="76">
        <v>737.42</v>
      </c>
      <c r="F25" s="76">
        <v>6.58</v>
      </c>
      <c r="G25" s="145">
        <f t="shared" si="1"/>
        <v>0.9910769981828537</v>
      </c>
      <c r="H25" s="73">
        <v>0</v>
      </c>
      <c r="I25" s="76">
        <v>847.3</v>
      </c>
      <c r="J25" s="87">
        <f t="shared" si="2"/>
        <v>3.7212321491797478</v>
      </c>
      <c r="K25" s="55">
        <v>0</v>
      </c>
      <c r="L25" s="15" t="s">
        <v>8</v>
      </c>
    </row>
    <row r="26" spans="1:12" ht="14.25">
      <c r="A26" s="140">
        <v>513</v>
      </c>
      <c r="B26" s="76">
        <v>20461</v>
      </c>
      <c r="C26" s="76">
        <v>24224</v>
      </c>
      <c r="D26" s="123">
        <f t="shared" si="0"/>
        <v>3763</v>
      </c>
      <c r="E26" s="76">
        <v>729.93</v>
      </c>
      <c r="F26" s="76">
        <v>14.07</v>
      </c>
      <c r="G26" s="145">
        <f t="shared" si="1"/>
        <v>0.980724179030866</v>
      </c>
      <c r="H26" s="74">
        <v>0</v>
      </c>
      <c r="I26" s="76">
        <v>924.2</v>
      </c>
      <c r="J26" s="87">
        <f t="shared" si="2"/>
        <v>4.0716295174204715</v>
      </c>
      <c r="K26" s="55">
        <v>0</v>
      </c>
      <c r="L26" s="15" t="s">
        <v>8</v>
      </c>
    </row>
    <row r="27" spans="1:12" ht="14.25">
      <c r="A27" s="140">
        <v>514</v>
      </c>
      <c r="B27" s="76">
        <v>334706</v>
      </c>
      <c r="C27" s="76">
        <v>335456</v>
      </c>
      <c r="D27" s="123">
        <f t="shared" si="0"/>
        <v>750</v>
      </c>
      <c r="E27" s="76">
        <v>737.75</v>
      </c>
      <c r="F27" s="76">
        <v>6.25</v>
      </c>
      <c r="G27" s="145">
        <f t="shared" si="1"/>
        <v>0.9915282954930532</v>
      </c>
      <c r="H27" s="73">
        <v>0</v>
      </c>
      <c r="I27" s="76">
        <v>203.4</v>
      </c>
      <c r="J27" s="87">
        <f t="shared" si="2"/>
        <v>3.687315634218289</v>
      </c>
      <c r="K27" s="55">
        <v>0</v>
      </c>
      <c r="L27" s="15" t="s">
        <v>8</v>
      </c>
    </row>
    <row r="28" spans="1:12" ht="14.25">
      <c r="A28" s="140">
        <v>515</v>
      </c>
      <c r="B28" s="76">
        <v>144183</v>
      </c>
      <c r="C28" s="76">
        <v>147663</v>
      </c>
      <c r="D28" s="123">
        <f t="shared" si="0"/>
        <v>3480</v>
      </c>
      <c r="E28" s="76">
        <v>735.52</v>
      </c>
      <c r="F28" s="76">
        <v>8.48</v>
      </c>
      <c r="G28" s="145">
        <f t="shared" si="1"/>
        <v>0.9884707417881227</v>
      </c>
      <c r="H28" s="73">
        <v>0</v>
      </c>
      <c r="I28" s="76">
        <v>938.1</v>
      </c>
      <c r="J28" s="87">
        <f t="shared" si="2"/>
        <v>3.7096258394627437</v>
      </c>
      <c r="K28" s="55">
        <v>0</v>
      </c>
      <c r="L28" s="15" t="s">
        <v>8</v>
      </c>
    </row>
    <row r="29" spans="1:12" ht="14.25">
      <c r="A29" s="140">
        <v>516</v>
      </c>
      <c r="B29" s="76">
        <v>15048</v>
      </c>
      <c r="C29" s="76">
        <v>19129</v>
      </c>
      <c r="D29" s="123">
        <f t="shared" si="0"/>
        <v>4081</v>
      </c>
      <c r="E29" s="76">
        <v>719.5</v>
      </c>
      <c r="F29" s="76">
        <v>24.5</v>
      </c>
      <c r="G29" s="145">
        <f t="shared" si="1"/>
        <v>0.965948575399583</v>
      </c>
      <c r="H29" s="73">
        <v>0</v>
      </c>
      <c r="I29" s="76">
        <v>1156.4</v>
      </c>
      <c r="J29" s="87">
        <f t="shared" si="2"/>
        <v>3.529055690072639</v>
      </c>
      <c r="K29" s="55">
        <v>0</v>
      </c>
      <c r="L29" s="15" t="s">
        <v>8</v>
      </c>
    </row>
    <row r="30" spans="1:12" ht="14.25">
      <c r="A30" s="140">
        <v>517</v>
      </c>
      <c r="B30" s="76">
        <v>50511</v>
      </c>
      <c r="C30" s="76">
        <v>54227</v>
      </c>
      <c r="D30" s="123">
        <f t="shared" si="0"/>
        <v>3716</v>
      </c>
      <c r="E30" s="76">
        <v>725</v>
      </c>
      <c r="F30" s="76">
        <v>19</v>
      </c>
      <c r="G30" s="145">
        <f t="shared" si="1"/>
        <v>0.9737931034482759</v>
      </c>
      <c r="H30" s="73">
        <v>0</v>
      </c>
      <c r="I30" s="76">
        <v>826.7</v>
      </c>
      <c r="J30" s="87">
        <f t="shared" si="2"/>
        <v>4.4949800411273735</v>
      </c>
      <c r="K30" s="55">
        <v>0</v>
      </c>
      <c r="L30" s="15" t="s">
        <v>8</v>
      </c>
    </row>
    <row r="31" spans="1:12" ht="14.25">
      <c r="A31" s="140">
        <v>518</v>
      </c>
      <c r="B31" s="76">
        <v>52566</v>
      </c>
      <c r="C31" s="76">
        <v>56523</v>
      </c>
      <c r="D31" s="123">
        <f t="shared" si="0"/>
        <v>3957</v>
      </c>
      <c r="E31" s="76">
        <v>741.5</v>
      </c>
      <c r="F31" s="76">
        <v>2.5</v>
      </c>
      <c r="G31" s="145">
        <f t="shared" si="1"/>
        <v>0.9966284558327714</v>
      </c>
      <c r="H31" s="73">
        <v>0</v>
      </c>
      <c r="I31" s="76">
        <v>1061</v>
      </c>
      <c r="J31" s="87">
        <f t="shared" si="2"/>
        <v>3.7295004712535342</v>
      </c>
      <c r="K31" s="55">
        <v>0</v>
      </c>
      <c r="L31" s="15" t="s">
        <v>8</v>
      </c>
    </row>
    <row r="32" spans="1:12" ht="14.25">
      <c r="A32" s="140">
        <v>519</v>
      </c>
      <c r="B32" s="76">
        <v>57472</v>
      </c>
      <c r="C32" s="76">
        <v>61019</v>
      </c>
      <c r="D32" s="123">
        <f t="shared" si="0"/>
        <v>3547</v>
      </c>
      <c r="E32" s="76">
        <v>718.33</v>
      </c>
      <c r="F32" s="76">
        <v>25.67</v>
      </c>
      <c r="G32" s="145">
        <f t="shared" si="1"/>
        <v>0.9642643353333427</v>
      </c>
      <c r="H32" s="73">
        <v>0</v>
      </c>
      <c r="I32" s="76">
        <v>903.6</v>
      </c>
      <c r="J32" s="87">
        <f t="shared" si="2"/>
        <v>3.925409473218238</v>
      </c>
      <c r="K32" s="55">
        <v>1</v>
      </c>
      <c r="L32" s="15" t="s">
        <v>8</v>
      </c>
    </row>
    <row r="33" spans="1:12" ht="14.25">
      <c r="A33" s="140">
        <v>520</v>
      </c>
      <c r="B33" s="76">
        <v>86149</v>
      </c>
      <c r="C33" s="76">
        <v>90310</v>
      </c>
      <c r="D33" s="123">
        <f t="shared" si="0"/>
        <v>4161</v>
      </c>
      <c r="E33" s="76">
        <v>734.25</v>
      </c>
      <c r="F33" s="76">
        <v>9.75</v>
      </c>
      <c r="G33" s="145">
        <f t="shared" si="1"/>
        <v>0.9867211440245148</v>
      </c>
      <c r="H33" s="73">
        <v>0</v>
      </c>
      <c r="I33" s="76">
        <v>1046.3</v>
      </c>
      <c r="J33" s="87">
        <f t="shared" si="2"/>
        <v>3.976870878333174</v>
      </c>
      <c r="K33" s="55">
        <v>0</v>
      </c>
      <c r="L33" s="15" t="s">
        <v>8</v>
      </c>
    </row>
    <row r="34" spans="1:12" ht="14.25">
      <c r="A34" s="140">
        <v>522</v>
      </c>
      <c r="B34" s="76">
        <v>28116</v>
      </c>
      <c r="C34" s="76">
        <v>29199</v>
      </c>
      <c r="D34" s="123">
        <f t="shared" si="0"/>
        <v>1083</v>
      </c>
      <c r="E34" s="76">
        <v>691.5</v>
      </c>
      <c r="F34" s="76">
        <v>52.5</v>
      </c>
      <c r="G34" s="145">
        <f t="shared" si="1"/>
        <v>0.9240780911062907</v>
      </c>
      <c r="H34" s="73">
        <v>0</v>
      </c>
      <c r="I34" s="76">
        <v>287.7</v>
      </c>
      <c r="J34" s="87">
        <f t="shared" si="2"/>
        <v>3.764337851929093</v>
      </c>
      <c r="K34" s="55">
        <v>1</v>
      </c>
      <c r="L34" s="15" t="s">
        <v>8</v>
      </c>
    </row>
    <row r="35" spans="1:12" ht="14.25">
      <c r="A35" s="140">
        <v>523</v>
      </c>
      <c r="B35" s="76">
        <v>154815</v>
      </c>
      <c r="C35" s="76">
        <v>158655</v>
      </c>
      <c r="D35" s="123">
        <f t="shared" si="0"/>
        <v>3840</v>
      </c>
      <c r="E35" s="76">
        <v>728.42</v>
      </c>
      <c r="F35" s="76">
        <v>15.58</v>
      </c>
      <c r="G35" s="145">
        <f t="shared" si="1"/>
        <v>0.9786112407676889</v>
      </c>
      <c r="H35" s="73">
        <v>0</v>
      </c>
      <c r="I35" s="76">
        <v>1017.9</v>
      </c>
      <c r="J35" s="87">
        <f t="shared" si="2"/>
        <v>3.7724727379899794</v>
      </c>
      <c r="K35" s="55">
        <v>0</v>
      </c>
      <c r="L35" s="15" t="s">
        <v>8</v>
      </c>
    </row>
    <row r="36" spans="1:12" ht="14.25">
      <c r="A36" s="140">
        <v>524</v>
      </c>
      <c r="B36" s="76">
        <v>25128</v>
      </c>
      <c r="C36" s="76">
        <v>28995</v>
      </c>
      <c r="D36" s="123">
        <f t="shared" si="0"/>
        <v>3867</v>
      </c>
      <c r="E36" s="76">
        <v>731.75</v>
      </c>
      <c r="F36" s="76">
        <v>12.25</v>
      </c>
      <c r="G36" s="145">
        <f>(E36-F36)/E36</f>
        <v>0.9832593098735907</v>
      </c>
      <c r="H36" s="73">
        <v>0</v>
      </c>
      <c r="I36" s="76">
        <v>1050.5</v>
      </c>
      <c r="J36" s="87">
        <f t="shared" si="2"/>
        <v>3.681104236078058</v>
      </c>
      <c r="K36" s="55">
        <v>0</v>
      </c>
      <c r="L36" s="15" t="s">
        <v>8</v>
      </c>
    </row>
    <row r="37" spans="1:12" ht="14.25">
      <c r="A37" s="140">
        <v>526</v>
      </c>
      <c r="B37" s="76">
        <v>252740</v>
      </c>
      <c r="C37" s="76">
        <v>256345</v>
      </c>
      <c r="D37" s="123">
        <f t="shared" si="0"/>
        <v>3605</v>
      </c>
      <c r="E37" s="76">
        <v>722.83</v>
      </c>
      <c r="F37" s="76">
        <v>21.17</v>
      </c>
      <c r="G37" s="145">
        <f t="shared" si="1"/>
        <v>0.9707123390008716</v>
      </c>
      <c r="H37" s="73">
        <v>1</v>
      </c>
      <c r="I37" s="76">
        <v>992.2</v>
      </c>
      <c r="J37" s="87">
        <f t="shared" si="2"/>
        <v>3.6333400524087884</v>
      </c>
      <c r="K37" s="55">
        <v>1</v>
      </c>
      <c r="L37" s="15" t="s">
        <v>8</v>
      </c>
    </row>
    <row r="38" spans="1:12" ht="14.25">
      <c r="A38" s="140">
        <v>527</v>
      </c>
      <c r="B38" s="76">
        <v>88394</v>
      </c>
      <c r="C38" s="76">
        <v>92234</v>
      </c>
      <c r="D38" s="123">
        <f t="shared" si="0"/>
        <v>3840</v>
      </c>
      <c r="E38" s="76">
        <v>731.83</v>
      </c>
      <c r="F38" s="76">
        <v>12.17</v>
      </c>
      <c r="G38" s="145">
        <f t="shared" si="1"/>
        <v>0.983370454887064</v>
      </c>
      <c r="H38" s="73">
        <v>0</v>
      </c>
      <c r="I38" s="76">
        <v>948.1</v>
      </c>
      <c r="J38" s="87">
        <f t="shared" si="2"/>
        <v>4.050205674506908</v>
      </c>
      <c r="K38" s="55">
        <v>0</v>
      </c>
      <c r="L38" s="15" t="s">
        <v>8</v>
      </c>
    </row>
    <row r="39" spans="1:12" ht="14.25">
      <c r="A39" s="140">
        <v>701</v>
      </c>
      <c r="B39" s="76">
        <v>116546</v>
      </c>
      <c r="C39" s="76">
        <v>121734</v>
      </c>
      <c r="D39" s="123">
        <f t="shared" si="0"/>
        <v>5188</v>
      </c>
      <c r="E39" s="76">
        <v>728.5</v>
      </c>
      <c r="F39" s="76">
        <v>15.5</v>
      </c>
      <c r="G39" s="145">
        <f>(E39-F39)/E39</f>
        <v>0.9787234042553191</v>
      </c>
      <c r="H39" s="73">
        <v>0</v>
      </c>
      <c r="I39" s="76">
        <v>1044.4</v>
      </c>
      <c r="J39" s="87">
        <f t="shared" si="2"/>
        <v>4.967445423209498</v>
      </c>
      <c r="K39" s="55">
        <v>0</v>
      </c>
      <c r="L39" s="15" t="s">
        <v>8</v>
      </c>
    </row>
    <row r="40" spans="1:12" ht="14.25">
      <c r="A40" s="140">
        <v>706</v>
      </c>
      <c r="B40" s="76">
        <v>94490</v>
      </c>
      <c r="C40" s="76">
        <v>100950</v>
      </c>
      <c r="D40" s="123">
        <f t="shared" si="0"/>
        <v>6460</v>
      </c>
      <c r="E40" s="76">
        <v>734.33</v>
      </c>
      <c r="F40" s="76">
        <v>9.67</v>
      </c>
      <c r="G40" s="145">
        <f t="shared" si="1"/>
        <v>0.9868315335067341</v>
      </c>
      <c r="H40" s="73">
        <v>1</v>
      </c>
      <c r="I40" s="76">
        <v>1299.1</v>
      </c>
      <c r="J40" s="87">
        <f t="shared" si="2"/>
        <v>4.972673389269494</v>
      </c>
      <c r="K40" s="55">
        <v>0</v>
      </c>
      <c r="L40" s="15" t="s">
        <v>8</v>
      </c>
    </row>
    <row r="41" spans="1:12" ht="14.25">
      <c r="A41" s="140">
        <v>711</v>
      </c>
      <c r="B41" s="76">
        <v>75932</v>
      </c>
      <c r="C41" s="76">
        <v>81156</v>
      </c>
      <c r="D41" s="123">
        <f t="shared" si="0"/>
        <v>5224</v>
      </c>
      <c r="E41" s="76">
        <v>707.75</v>
      </c>
      <c r="F41" s="76">
        <v>36.25</v>
      </c>
      <c r="G41" s="145">
        <f t="shared" si="1"/>
        <v>0.9487813493465207</v>
      </c>
      <c r="H41" s="73">
        <v>0</v>
      </c>
      <c r="I41" s="76">
        <v>1127.2</v>
      </c>
      <c r="J41" s="87">
        <f t="shared" si="2"/>
        <v>4.634492547906317</v>
      </c>
      <c r="K41" s="55">
        <v>0</v>
      </c>
      <c r="L41" s="15" t="s">
        <v>8</v>
      </c>
    </row>
    <row r="42" spans="1:14" ht="14.25">
      <c r="A42" s="140">
        <v>713</v>
      </c>
      <c r="B42" s="76">
        <v>120851</v>
      </c>
      <c r="C42" s="76">
        <v>126662</v>
      </c>
      <c r="D42" s="123">
        <f t="shared" si="0"/>
        <v>5811</v>
      </c>
      <c r="E42" s="76">
        <v>707.83</v>
      </c>
      <c r="F42" s="76">
        <v>36.17</v>
      </c>
      <c r="G42" s="145">
        <f>(E42-F42)/E42</f>
        <v>0.9489001596428521</v>
      </c>
      <c r="H42" s="73">
        <v>0</v>
      </c>
      <c r="I42" s="76">
        <v>1135.2</v>
      </c>
      <c r="J42" s="87">
        <f t="shared" si="2"/>
        <v>5.11892177589852</v>
      </c>
      <c r="K42" s="55">
        <v>0</v>
      </c>
      <c r="L42" s="15" t="s">
        <v>8</v>
      </c>
      <c r="N42" s="122"/>
    </row>
    <row r="43" spans="1:12" ht="14.25">
      <c r="A43" s="140">
        <v>714</v>
      </c>
      <c r="B43" s="76">
        <v>22164</v>
      </c>
      <c r="C43" s="76">
        <v>24863</v>
      </c>
      <c r="D43" s="123">
        <f t="shared" si="0"/>
        <v>2699</v>
      </c>
      <c r="E43" s="76">
        <v>729.25</v>
      </c>
      <c r="F43" s="76">
        <v>14.75</v>
      </c>
      <c r="G43" s="145">
        <f t="shared" si="1"/>
        <v>0.9797737401439836</v>
      </c>
      <c r="H43" s="73">
        <v>0</v>
      </c>
      <c r="I43" s="76">
        <v>580.2</v>
      </c>
      <c r="J43" s="87">
        <f t="shared" si="2"/>
        <v>4.651844191658048</v>
      </c>
      <c r="K43" s="55">
        <v>1</v>
      </c>
      <c r="L43" s="15" t="s">
        <v>8</v>
      </c>
    </row>
    <row r="44" spans="1:12" ht="14.25">
      <c r="A44" s="140">
        <v>715</v>
      </c>
      <c r="B44" s="76">
        <v>161311</v>
      </c>
      <c r="C44" s="76">
        <v>167560</v>
      </c>
      <c r="D44" s="123">
        <f t="shared" si="0"/>
        <v>6249</v>
      </c>
      <c r="E44" s="76">
        <v>725.49</v>
      </c>
      <c r="F44" s="76">
        <v>18.51</v>
      </c>
      <c r="G44" s="145">
        <f t="shared" si="1"/>
        <v>0.9744862093205972</v>
      </c>
      <c r="H44" s="73">
        <v>0</v>
      </c>
      <c r="I44" s="76">
        <v>1306.5</v>
      </c>
      <c r="J44" s="87">
        <f t="shared" si="2"/>
        <v>4.78300803673938</v>
      </c>
      <c r="K44" s="55">
        <v>0</v>
      </c>
      <c r="L44" s="15" t="s">
        <v>8</v>
      </c>
    </row>
    <row r="45" spans="1:12" ht="14.25">
      <c r="A45" s="140">
        <v>801</v>
      </c>
      <c r="B45" s="76">
        <v>23906</v>
      </c>
      <c r="C45" s="76">
        <v>25644</v>
      </c>
      <c r="D45" s="123">
        <f t="shared" si="0"/>
        <v>1738</v>
      </c>
      <c r="E45" s="76">
        <v>741</v>
      </c>
      <c r="F45" s="76">
        <v>3</v>
      </c>
      <c r="G45" s="145">
        <f t="shared" si="1"/>
        <v>0.9959514170040485</v>
      </c>
      <c r="H45" s="73">
        <v>1</v>
      </c>
      <c r="I45" s="76">
        <v>167.88</v>
      </c>
      <c r="J45" s="87">
        <f t="shared" si="2"/>
        <v>10.352632832975935</v>
      </c>
      <c r="K45" s="55">
        <v>0</v>
      </c>
      <c r="L45" s="15" t="s">
        <v>42</v>
      </c>
    </row>
    <row r="46" spans="1:13" ht="14.25">
      <c r="A46" s="140">
        <v>802</v>
      </c>
      <c r="B46" s="76"/>
      <c r="C46" s="76"/>
      <c r="D46" s="123">
        <f t="shared" si="0"/>
        <v>0</v>
      </c>
      <c r="E46" s="76">
        <v>744</v>
      </c>
      <c r="F46" s="76">
        <v>0</v>
      </c>
      <c r="G46" s="145">
        <f t="shared" si="1"/>
        <v>1</v>
      </c>
      <c r="H46" s="73">
        <v>0</v>
      </c>
      <c r="I46" s="77">
        <v>0</v>
      </c>
      <c r="J46" s="87">
        <f t="shared" si="2"/>
        <v>0</v>
      </c>
      <c r="K46" s="55">
        <v>0</v>
      </c>
      <c r="L46" s="15" t="s">
        <v>42</v>
      </c>
      <c r="M46" s="121"/>
    </row>
    <row r="47" spans="1:12" ht="14.25">
      <c r="A47" s="140">
        <v>803</v>
      </c>
      <c r="B47" s="76">
        <v>37058</v>
      </c>
      <c r="C47" s="76">
        <v>38675</v>
      </c>
      <c r="D47" s="123">
        <f t="shared" si="0"/>
        <v>1617</v>
      </c>
      <c r="E47" s="76">
        <v>726.92</v>
      </c>
      <c r="F47" s="76">
        <v>17.08</v>
      </c>
      <c r="G47" s="145">
        <f>(E47-F47)/E47</f>
        <v>0.9765036042480603</v>
      </c>
      <c r="H47" s="73">
        <v>2</v>
      </c>
      <c r="I47" s="76">
        <v>159.823</v>
      </c>
      <c r="J47" s="87">
        <f>IF(I47=0,0,(D47/I47))</f>
        <v>10.117442420677875</v>
      </c>
      <c r="K47" s="55">
        <v>0</v>
      </c>
      <c r="L47" s="15" t="s">
        <v>42</v>
      </c>
    </row>
    <row r="48" spans="1:12" ht="14.25">
      <c r="A48" s="140">
        <v>804</v>
      </c>
      <c r="B48" s="76"/>
      <c r="C48" s="76"/>
      <c r="D48" s="123">
        <f t="shared" si="0"/>
        <v>0</v>
      </c>
      <c r="E48" s="76">
        <v>744</v>
      </c>
      <c r="F48" s="76">
        <v>0</v>
      </c>
      <c r="G48" s="145">
        <f t="shared" si="1"/>
        <v>1</v>
      </c>
      <c r="H48" s="73">
        <v>0</v>
      </c>
      <c r="I48" s="77">
        <v>0</v>
      </c>
      <c r="J48" s="87">
        <f t="shared" si="2"/>
        <v>0</v>
      </c>
      <c r="K48" s="55">
        <v>0</v>
      </c>
      <c r="L48" s="15" t="s">
        <v>42</v>
      </c>
    </row>
    <row r="49" spans="1:12" ht="14.25">
      <c r="A49" s="140">
        <v>805</v>
      </c>
      <c r="B49" s="76">
        <v>27506</v>
      </c>
      <c r="C49" s="76">
        <v>28879</v>
      </c>
      <c r="D49" s="123">
        <f t="shared" si="0"/>
        <v>1373</v>
      </c>
      <c r="E49" s="76">
        <v>736</v>
      </c>
      <c r="F49" s="76">
        <v>8</v>
      </c>
      <c r="G49" s="145">
        <f t="shared" si="1"/>
        <v>0.9891304347826086</v>
      </c>
      <c r="H49" s="73">
        <v>0</v>
      </c>
      <c r="I49" s="76">
        <v>108.873</v>
      </c>
      <c r="J49" s="87">
        <f>IF(I49=0,0,(D49/I49))</f>
        <v>12.61102385348066</v>
      </c>
      <c r="K49" s="55">
        <v>0</v>
      </c>
      <c r="L49" s="15" t="s">
        <v>42</v>
      </c>
    </row>
    <row r="50" spans="1:12" ht="14.25">
      <c r="A50" s="140">
        <v>806</v>
      </c>
      <c r="B50" s="76"/>
      <c r="C50" s="76"/>
      <c r="D50" s="123">
        <f t="shared" si="0"/>
        <v>0</v>
      </c>
      <c r="E50" s="76">
        <v>744</v>
      </c>
      <c r="F50" s="76">
        <v>0</v>
      </c>
      <c r="G50" s="145">
        <f t="shared" si="1"/>
        <v>1</v>
      </c>
      <c r="H50" s="73">
        <v>0</v>
      </c>
      <c r="I50" s="77">
        <v>0</v>
      </c>
      <c r="J50" s="87">
        <f t="shared" si="2"/>
        <v>0</v>
      </c>
      <c r="K50" s="55">
        <v>0</v>
      </c>
      <c r="L50" s="15" t="s">
        <v>42</v>
      </c>
    </row>
    <row r="51" spans="1:12" ht="14.25">
      <c r="A51" s="140" t="s">
        <v>29</v>
      </c>
      <c r="B51" s="76">
        <v>11435</v>
      </c>
      <c r="C51" s="76">
        <v>11744</v>
      </c>
      <c r="D51" s="123">
        <f t="shared" si="0"/>
        <v>309</v>
      </c>
      <c r="E51" s="81">
        <v>372</v>
      </c>
      <c r="F51" s="81">
        <v>372</v>
      </c>
      <c r="G51" s="145">
        <v>0.5</v>
      </c>
      <c r="H51" s="18">
        <v>0</v>
      </c>
      <c r="I51" s="76">
        <v>79.4</v>
      </c>
      <c r="J51" s="87">
        <f>IF(I51=0,0,(D51/I51))</f>
        <v>3.8916876574307304</v>
      </c>
      <c r="K51" s="55">
        <v>0</v>
      </c>
      <c r="L51" s="15" t="s">
        <v>45</v>
      </c>
    </row>
    <row r="52" spans="1:12" ht="14.25">
      <c r="A52" s="140" t="s">
        <v>30</v>
      </c>
      <c r="B52" s="76">
        <v>11782</v>
      </c>
      <c r="C52" s="76">
        <v>11953</v>
      </c>
      <c r="D52" s="123">
        <f t="shared" si="0"/>
        <v>171</v>
      </c>
      <c r="E52" s="76">
        <v>744</v>
      </c>
      <c r="F52" s="76">
        <v>0</v>
      </c>
      <c r="G52" s="145">
        <f>(E52-F52)/E52</f>
        <v>1</v>
      </c>
      <c r="H52" s="57">
        <v>0</v>
      </c>
      <c r="I52" s="76">
        <v>44.8</v>
      </c>
      <c r="J52" s="87">
        <f t="shared" si="2"/>
        <v>3.816964285714286</v>
      </c>
      <c r="K52" s="55">
        <v>0</v>
      </c>
      <c r="L52" s="15" t="s">
        <v>45</v>
      </c>
    </row>
    <row r="53" spans="1:12" ht="14.25">
      <c r="A53" s="140" t="s">
        <v>35</v>
      </c>
      <c r="B53" s="76">
        <v>9361</v>
      </c>
      <c r="C53" s="76">
        <v>9735</v>
      </c>
      <c r="D53" s="123">
        <f t="shared" si="0"/>
        <v>374</v>
      </c>
      <c r="E53" s="76">
        <v>744</v>
      </c>
      <c r="F53" s="76">
        <v>0</v>
      </c>
      <c r="G53" s="145">
        <f t="shared" si="1"/>
        <v>1</v>
      </c>
      <c r="H53" s="57">
        <v>0</v>
      </c>
      <c r="I53" s="76">
        <v>227.9</v>
      </c>
      <c r="J53" s="87">
        <f t="shared" si="2"/>
        <v>1.6410706450197454</v>
      </c>
      <c r="K53" s="55">
        <v>0</v>
      </c>
      <c r="L53" s="15" t="s">
        <v>45</v>
      </c>
    </row>
    <row r="54" spans="1:12" ht="14.25">
      <c r="A54" s="140" t="s">
        <v>36</v>
      </c>
      <c r="B54" s="76">
        <v>8009</v>
      </c>
      <c r="C54" s="76">
        <v>8410</v>
      </c>
      <c r="D54" s="123">
        <f t="shared" si="0"/>
        <v>401</v>
      </c>
      <c r="E54" s="76">
        <v>744</v>
      </c>
      <c r="F54" s="76">
        <v>0</v>
      </c>
      <c r="G54" s="145">
        <f t="shared" si="1"/>
        <v>1</v>
      </c>
      <c r="H54" s="57">
        <v>0</v>
      </c>
      <c r="I54" s="76">
        <v>262.1</v>
      </c>
      <c r="J54" s="87">
        <f t="shared" si="2"/>
        <v>1.5299504006104538</v>
      </c>
      <c r="K54" s="55">
        <v>0</v>
      </c>
      <c r="L54" s="15" t="s">
        <v>45</v>
      </c>
    </row>
    <row r="55" spans="1:12" ht="15" thickBot="1">
      <c r="A55" s="140" t="s">
        <v>40</v>
      </c>
      <c r="B55" s="76">
        <v>315.3</v>
      </c>
      <c r="C55" s="76">
        <v>574</v>
      </c>
      <c r="D55" s="123">
        <f t="shared" si="0"/>
        <v>258.7</v>
      </c>
      <c r="E55" s="76">
        <v>739.5</v>
      </c>
      <c r="F55" s="76">
        <v>4.5</v>
      </c>
      <c r="G55" s="146">
        <f>(E55-F55)/E55</f>
        <v>0.9939148073022313</v>
      </c>
      <c r="H55" s="57">
        <v>0</v>
      </c>
      <c r="I55" s="76">
        <v>102.6</v>
      </c>
      <c r="J55" s="149">
        <f t="shared" si="2"/>
        <v>2.521442495126706</v>
      </c>
      <c r="K55" s="55">
        <v>0</v>
      </c>
      <c r="L55" s="15" t="s">
        <v>45</v>
      </c>
    </row>
    <row r="56" spans="1:12" ht="15" thickBot="1">
      <c r="A56" s="14" t="s">
        <v>7</v>
      </c>
      <c r="B56" s="14"/>
      <c r="C56" s="14"/>
      <c r="D56" s="89">
        <f>SUM(D7:D55)</f>
        <v>135116.7</v>
      </c>
      <c r="E56" s="118">
        <f>SUM(E6:E55)</f>
        <v>35312.990000000005</v>
      </c>
      <c r="F56" s="118">
        <f>SUM(F6:F55)</f>
        <v>1887.0100000000002</v>
      </c>
      <c r="G56" s="91">
        <f>AVERAGE(G4:G55)</f>
        <v>0.9283256889697562</v>
      </c>
      <c r="H56" s="97">
        <f>SUM(H3:H55)</f>
        <v>11</v>
      </c>
      <c r="I56" s="92">
        <f>SUM(I3:I54)</f>
        <v>32034.123000000003</v>
      </c>
      <c r="J56" s="93">
        <f>AVERAGE(J7:J55)</f>
        <v>4.258046553732445</v>
      </c>
      <c r="K56" s="96">
        <f>SUM(K7:K55)</f>
        <v>12</v>
      </c>
      <c r="L56" s="9"/>
    </row>
    <row r="57" spans="1:12" ht="15" thickBot="1">
      <c r="A57" s="13"/>
      <c r="B57" s="12"/>
      <c r="C57" s="12"/>
      <c r="D57" s="10"/>
      <c r="E57" s="63"/>
      <c r="F57" s="63"/>
      <c r="G57" s="11"/>
      <c r="H57" s="10"/>
      <c r="I57" s="56"/>
      <c r="J57" s="9"/>
      <c r="K57" s="9"/>
      <c r="L57" s="9"/>
    </row>
    <row r="58" spans="1:12" ht="13.5" thickBot="1">
      <c r="A58" s="3" t="s">
        <v>6</v>
      </c>
      <c r="B58" s="1" t="s">
        <v>5</v>
      </c>
      <c r="C58" s="1"/>
      <c r="D58" s="1"/>
      <c r="E58" s="65"/>
      <c r="F58" s="58">
        <v>720.6</v>
      </c>
      <c r="G58" s="1"/>
      <c r="H58" s="1"/>
      <c r="I58" s="6" t="s">
        <v>4</v>
      </c>
      <c r="J58" s="6"/>
      <c r="K58" s="8"/>
      <c r="L58" s="8"/>
    </row>
    <row r="59" spans="1:12" ht="13.5" thickBot="1">
      <c r="A59" s="3"/>
      <c r="B59" s="1" t="s">
        <v>3</v>
      </c>
      <c r="C59" s="1"/>
      <c r="D59" s="1"/>
      <c r="E59" s="65"/>
      <c r="F59" s="7">
        <f>AVERAGE(D11:D13)</f>
        <v>3594.3333333333335</v>
      </c>
      <c r="G59" s="1"/>
      <c r="H59" s="1"/>
      <c r="I59" s="6" t="s">
        <v>2</v>
      </c>
      <c r="J59" s="6"/>
      <c r="K59" s="5"/>
      <c r="L59" s="101"/>
    </row>
    <row r="60" spans="1:12" ht="13.5" thickBot="1">
      <c r="A60" s="3"/>
      <c r="B60" s="1" t="s">
        <v>1</v>
      </c>
      <c r="C60" s="1"/>
      <c r="D60" s="1"/>
      <c r="E60" s="65"/>
      <c r="F60" s="64">
        <f>AVERAGE(D14:D38)</f>
        <v>3333.6</v>
      </c>
      <c r="G60" s="49"/>
      <c r="H60" s="1"/>
      <c r="I60" s="1"/>
      <c r="J60" s="1"/>
      <c r="K60" s="1"/>
      <c r="L60" s="1"/>
    </row>
    <row r="61" spans="1:12" ht="13.5" thickBot="1">
      <c r="A61" s="2"/>
      <c r="B61" s="1" t="s">
        <v>0</v>
      </c>
      <c r="C61" s="1"/>
      <c r="D61" s="1"/>
      <c r="E61" s="65"/>
      <c r="F61" s="50">
        <f>AVERAGE(D39:D44)</f>
        <v>5271.833333333333</v>
      </c>
      <c r="G61" s="1"/>
      <c r="H61" s="1"/>
      <c r="I61" s="1"/>
      <c r="J61" s="1"/>
      <c r="K61" s="1"/>
      <c r="L61" s="1"/>
    </row>
  </sheetData>
  <sheetProtection/>
  <mergeCells count="2">
    <mergeCell ref="A1:L1"/>
    <mergeCell ref="K2:L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P 2017 Utilization Reports </dc:title>
  <dc:subject/>
  <dc:creator>admin</dc:creator>
  <cp:keywords/>
  <dc:description/>
  <cp:lastModifiedBy>Sharlene Cooper</cp:lastModifiedBy>
  <cp:lastPrinted>2018-01-03T13:26:56Z</cp:lastPrinted>
  <dcterms:created xsi:type="dcterms:W3CDTF">2008-08-04T22:02:55Z</dcterms:created>
  <dcterms:modified xsi:type="dcterms:W3CDTF">2018-06-13T20:37:19Z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Cooper, Sharlene</vt:lpwstr>
  </property>
  <property fmtid="{D5CDD505-2E9C-101B-9397-08002B2CF9AE}" pid="4" name="xd_Signatu">
    <vt:lpwstr/>
  </property>
  <property fmtid="{D5CDD505-2E9C-101B-9397-08002B2CF9AE}" pid="5" name="Ord">
    <vt:lpwstr>18900.0000000000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Cooper, Sharlene</vt:lpwstr>
  </property>
  <property fmtid="{D5CDD505-2E9C-101B-9397-08002B2CF9AE}" pid="11" name="ContentType">
    <vt:lpwstr>0x010100F729307D91A6394FABCE558994E5F4BA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